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6\03_原本\"/>
    </mc:Choice>
  </mc:AlternateContent>
  <xr:revisionPtr revIDLastSave="0" documentId="13_ncr:1_{64167A42-7487-4A2D-92B2-6EC2F232F8C8}" xr6:coauthVersionLast="47" xr6:coauthVersionMax="47" xr10:uidLastSave="{00000000-0000-0000-0000-000000000000}"/>
  <bookViews>
    <workbookView xWindow="-108" yWindow="-108" windowWidth="23256" windowHeight="12456" tabRatio="626" firstSheet="1" activeTab="6" xr2:uid="{00000000-000D-0000-FFFF-FFFF00000000}"/>
  </bookViews>
  <sheets>
    <sheet name="国勢調査人口" sheetId="26" r:id="rId1"/>
    <sheet name="人口動態" sheetId="63" r:id="rId2"/>
    <sheet name="地区別人口" sheetId="61" r:id="rId3"/>
    <sheet name="労働力状態・年令３区分人口" sheetId="27" r:id="rId4"/>
    <sheet name="年令階級別人口" sheetId="28" r:id="rId5"/>
    <sheet name="産業別就業者数" sheetId="38" r:id="rId6"/>
    <sheet name="産業・従業上の地位別就業者数" sheetId="39" r:id="rId7"/>
  </sheets>
  <definedNames>
    <definedName name="_xlnm.Print_Area" localSheetId="0">国勢調査人口!$A$1:$J$26</definedName>
    <definedName name="_xlnm.Print_Area" localSheetId="6">産業・従業上の地位別就業者数!$A$1:$P$69</definedName>
    <definedName name="_xlnm.Print_Area" localSheetId="5">産業別就業者数!$A$1:$T$37</definedName>
    <definedName name="_xlnm.Print_Area" localSheetId="1">人口動態!$A$1:$S$70</definedName>
    <definedName name="_xlnm.Print_Area" localSheetId="3">労働力状態・年令３区分人口!$A$1:$N$42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39" l="1"/>
  <c r="C43" i="39"/>
  <c r="C42" i="39"/>
  <c r="C41" i="39"/>
  <c r="C40" i="39"/>
  <c r="P39" i="39"/>
  <c r="O39" i="39"/>
  <c r="N39" i="39"/>
  <c r="M39" i="39"/>
  <c r="L39" i="39"/>
  <c r="K39" i="39"/>
  <c r="J39" i="39"/>
  <c r="I39" i="39"/>
  <c r="H39" i="39"/>
  <c r="G39" i="39"/>
  <c r="F39" i="39"/>
  <c r="E39" i="39"/>
  <c r="D39" i="39"/>
  <c r="C39" i="39"/>
  <c r="C36" i="39"/>
  <c r="C35" i="39"/>
  <c r="C34" i="39"/>
  <c r="C33" i="39"/>
  <c r="C32" i="39"/>
  <c r="C30" i="39" s="1"/>
  <c r="C31" i="39"/>
  <c r="P30" i="39"/>
  <c r="O30" i="39"/>
  <c r="N30" i="39"/>
  <c r="M30" i="39"/>
  <c r="L30" i="39"/>
  <c r="K30" i="39"/>
  <c r="J30" i="39"/>
  <c r="I30" i="39"/>
  <c r="H30" i="39"/>
  <c r="G30" i="39"/>
  <c r="F30" i="39"/>
  <c r="E30" i="39"/>
  <c r="D30" i="39"/>
  <c r="C28" i="39"/>
  <c r="C27" i="39"/>
  <c r="C26" i="39"/>
  <c r="C25" i="39"/>
  <c r="C24" i="39"/>
  <c r="P23" i="39"/>
  <c r="O23" i="39"/>
  <c r="N23" i="39"/>
  <c r="M23" i="39"/>
  <c r="C23" i="39" s="1"/>
  <c r="L23" i="39"/>
  <c r="K23" i="39"/>
  <c r="J23" i="39"/>
  <c r="I23" i="39"/>
  <c r="H23" i="39"/>
  <c r="G23" i="39"/>
  <c r="F23" i="39"/>
  <c r="E23" i="39"/>
  <c r="D23" i="39"/>
  <c r="T36" i="38"/>
  <c r="S36" i="38"/>
  <c r="R36" i="38"/>
  <c r="Q36" i="38"/>
  <c r="P36" i="38"/>
  <c r="O36" i="38"/>
  <c r="N36" i="38"/>
  <c r="M33" i="38"/>
  <c r="I33" i="38"/>
  <c r="E33" i="38"/>
  <c r="T33" i="38" s="1"/>
  <c r="M32" i="38"/>
  <c r="I32" i="38"/>
  <c r="T32" i="38" s="1"/>
  <c r="E32" i="38"/>
  <c r="M31" i="38"/>
  <c r="I31" i="38"/>
  <c r="E31" i="38"/>
  <c r="T31" i="38" s="1"/>
  <c r="T27" i="38"/>
  <c r="S27" i="38"/>
  <c r="R27" i="38"/>
  <c r="Q27" i="38"/>
  <c r="P27" i="38"/>
  <c r="O27" i="38"/>
  <c r="N27" i="38"/>
  <c r="M27" i="38" s="1"/>
  <c r="D27" i="38" s="1"/>
  <c r="L27" i="38"/>
  <c r="K27" i="38"/>
  <c r="J27" i="38"/>
  <c r="I27" i="38"/>
  <c r="H27" i="38"/>
  <c r="G27" i="38"/>
  <c r="F27" i="38"/>
  <c r="E27" i="38"/>
  <c r="M26" i="38"/>
  <c r="I26" i="38"/>
  <c r="E26" i="38"/>
  <c r="D26" i="38" s="1"/>
  <c r="M25" i="38"/>
  <c r="I25" i="38"/>
  <c r="E25" i="38"/>
  <c r="D25" i="38"/>
  <c r="T24" i="38"/>
  <c r="S24" i="38"/>
  <c r="R24" i="38"/>
  <c r="Q24" i="38"/>
  <c r="P24" i="38"/>
  <c r="O24" i="38"/>
  <c r="N24" i="38"/>
  <c r="M24" i="38" s="1"/>
  <c r="D24" i="38" s="1"/>
  <c r="L24" i="38"/>
  <c r="K24" i="38"/>
  <c r="J24" i="38"/>
  <c r="I24" i="38"/>
  <c r="H24" i="38"/>
  <c r="G24" i="38"/>
  <c r="F24" i="38"/>
  <c r="E24" i="38"/>
  <c r="M23" i="38"/>
  <c r="D23" i="38" s="1"/>
  <c r="I23" i="38"/>
  <c r="E23" i="38"/>
  <c r="M22" i="38"/>
  <c r="I22" i="38"/>
  <c r="E22" i="38"/>
  <c r="D22" i="38"/>
  <c r="T21" i="38"/>
  <c r="S21" i="38"/>
  <c r="R21" i="38"/>
  <c r="Q21" i="38"/>
  <c r="P21" i="38"/>
  <c r="M21" i="38" s="1"/>
  <c r="D21" i="38" s="1"/>
  <c r="O21" i="38"/>
  <c r="N21" i="38"/>
  <c r="L21" i="38"/>
  <c r="K21" i="38"/>
  <c r="J21" i="38"/>
  <c r="I21" i="38"/>
  <c r="H21" i="38"/>
  <c r="G21" i="38"/>
  <c r="F21" i="38"/>
  <c r="E21" i="38"/>
  <c r="M20" i="38"/>
  <c r="I20" i="38"/>
  <c r="E20" i="38"/>
  <c r="D20" i="38" s="1"/>
  <c r="M19" i="38"/>
  <c r="I19" i="38"/>
  <c r="E19" i="38"/>
  <c r="D19" i="38"/>
  <c r="T18" i="38"/>
  <c r="D18" i="38" s="1"/>
  <c r="S18" i="38"/>
  <c r="R18" i="38"/>
  <c r="Q18" i="38"/>
  <c r="P18" i="38"/>
  <c r="O18" i="38"/>
  <c r="N18" i="38"/>
  <c r="M18" i="38" s="1"/>
  <c r="L18" i="38"/>
  <c r="K18" i="38"/>
  <c r="J18" i="38"/>
  <c r="I18" i="38"/>
  <c r="H18" i="38"/>
  <c r="G18" i="38"/>
  <c r="F18" i="38"/>
  <c r="E18" i="38"/>
  <c r="M17" i="38"/>
  <c r="I17" i="38"/>
  <c r="E17" i="38"/>
  <c r="D17" i="38"/>
  <c r="M16" i="38"/>
  <c r="I16" i="38"/>
  <c r="E16" i="38"/>
  <c r="D16" i="38"/>
  <c r="T15" i="38"/>
  <c r="S15" i="38"/>
  <c r="R15" i="38"/>
  <c r="M15" i="38" s="1"/>
  <c r="Q15" i="38"/>
  <c r="P15" i="38"/>
  <c r="O15" i="38"/>
  <c r="N15" i="38"/>
  <c r="L15" i="38"/>
  <c r="K15" i="38"/>
  <c r="J15" i="38"/>
  <c r="I15" i="38"/>
  <c r="H15" i="38"/>
  <c r="G15" i="38"/>
  <c r="F15" i="38"/>
  <c r="E15" i="38" s="1"/>
  <c r="M14" i="38"/>
  <c r="I14" i="38"/>
  <c r="E14" i="38"/>
  <c r="D14" i="38"/>
  <c r="M13" i="38"/>
  <c r="I13" i="38"/>
  <c r="E13" i="38"/>
  <c r="D13" i="38"/>
  <c r="T12" i="38"/>
  <c r="S12" i="38"/>
  <c r="M12" i="38" s="1"/>
  <c r="R12" i="38"/>
  <c r="Q12" i="38"/>
  <c r="P12" i="38"/>
  <c r="O12" i="38"/>
  <c r="N12" i="38"/>
  <c r="L12" i="38"/>
  <c r="K12" i="38"/>
  <c r="J12" i="38"/>
  <c r="I12" i="38"/>
  <c r="H12" i="38"/>
  <c r="G12" i="38"/>
  <c r="F12" i="38"/>
  <c r="E12" i="38" s="1"/>
  <c r="M11" i="38"/>
  <c r="I11" i="38"/>
  <c r="E11" i="38"/>
  <c r="D11" i="38"/>
  <c r="M10" i="38"/>
  <c r="I10" i="38"/>
  <c r="E10" i="38"/>
  <c r="D10" i="38"/>
  <c r="T9" i="38"/>
  <c r="S9" i="38"/>
  <c r="R9" i="38"/>
  <c r="Q9" i="38"/>
  <c r="P9" i="38"/>
  <c r="O9" i="38"/>
  <c r="N9" i="38"/>
  <c r="M9" i="38"/>
  <c r="L9" i="38"/>
  <c r="K9" i="38"/>
  <c r="J9" i="38"/>
  <c r="I9" i="38"/>
  <c r="H9" i="38"/>
  <c r="E9" i="38" s="1"/>
  <c r="G9" i="38"/>
  <c r="F9" i="38"/>
  <c r="M8" i="38"/>
  <c r="I8" i="38"/>
  <c r="E8" i="38"/>
  <c r="D8" i="38"/>
  <c r="M7" i="38"/>
  <c r="I7" i="38"/>
  <c r="E7" i="38"/>
  <c r="D7" i="38"/>
  <c r="T6" i="38"/>
  <c r="S6" i="38"/>
  <c r="R6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 s="1"/>
  <c r="D6" i="38" s="1"/>
  <c r="M5" i="38"/>
  <c r="I5" i="38"/>
  <c r="E5" i="38"/>
  <c r="D5" i="38"/>
  <c r="M4" i="38"/>
  <c r="I4" i="38"/>
  <c r="E4" i="38"/>
  <c r="D4" i="38" s="1"/>
  <c r="S27" i="28"/>
  <c r="R27" i="28"/>
  <c r="Q27" i="28"/>
  <c r="P27" i="28"/>
  <c r="O27" i="28"/>
  <c r="N27" i="28"/>
  <c r="M27" i="28"/>
  <c r="L27" i="28"/>
  <c r="K27" i="28"/>
  <c r="J27" i="28"/>
  <c r="I27" i="28"/>
  <c r="H27" i="28"/>
  <c r="G27" i="28"/>
  <c r="F27" i="28"/>
  <c r="E27" i="28"/>
  <c r="D27" i="28"/>
  <c r="C27" i="28"/>
  <c r="B25" i="28"/>
  <c r="B27" i="28" s="1"/>
  <c r="S24" i="28"/>
  <c r="R24" i="28"/>
  <c r="Q24" i="28"/>
  <c r="P24" i="28"/>
  <c r="O24" i="28"/>
  <c r="N24" i="28"/>
  <c r="M24" i="28"/>
  <c r="L24" i="28"/>
  <c r="K24" i="28"/>
  <c r="J24" i="28"/>
  <c r="I24" i="28"/>
  <c r="H24" i="28"/>
  <c r="G24" i="28"/>
  <c r="F24" i="28"/>
  <c r="E24" i="28"/>
  <c r="D24" i="28"/>
  <c r="C24" i="28"/>
  <c r="B23" i="28"/>
  <c r="B22" i="28"/>
  <c r="B24" i="28" s="1"/>
  <c r="S21" i="28"/>
  <c r="R21" i="28"/>
  <c r="Q21" i="28"/>
  <c r="P21" i="28"/>
  <c r="O21" i="28"/>
  <c r="N21" i="28"/>
  <c r="M21" i="28"/>
  <c r="L21" i="28"/>
  <c r="K21" i="28"/>
  <c r="J21" i="28"/>
  <c r="I21" i="28"/>
  <c r="H21" i="28"/>
  <c r="G21" i="28"/>
  <c r="F21" i="28"/>
  <c r="E21" i="28"/>
  <c r="D21" i="28"/>
  <c r="C21" i="28"/>
  <c r="B20" i="28"/>
  <c r="B19" i="28"/>
  <c r="B21" i="28" s="1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S15" i="28"/>
  <c r="R15" i="28"/>
  <c r="Q15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B12" i="28"/>
  <c r="S9" i="28"/>
  <c r="R9" i="28"/>
  <c r="Q9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B9" i="28"/>
  <c r="S6" i="28"/>
  <c r="R6" i="28"/>
  <c r="Q6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C6" i="28"/>
  <c r="B6" i="28"/>
  <c r="N41" i="27"/>
  <c r="M41" i="27"/>
  <c r="L41" i="27"/>
  <c r="K41" i="27"/>
  <c r="J41" i="27"/>
  <c r="I41" i="27"/>
  <c r="B41" i="27" s="1"/>
  <c r="H41" i="27"/>
  <c r="G41" i="27"/>
  <c r="F41" i="27"/>
  <c r="E41" i="27"/>
  <c r="D41" i="27"/>
  <c r="C41" i="27"/>
  <c r="N39" i="27"/>
  <c r="M39" i="27"/>
  <c r="L39" i="27"/>
  <c r="B39" i="27" s="1"/>
  <c r="K39" i="27"/>
  <c r="J39" i="27"/>
  <c r="I39" i="27"/>
  <c r="H39" i="27"/>
  <c r="G39" i="27"/>
  <c r="F39" i="27"/>
  <c r="E39" i="27"/>
  <c r="D39" i="27"/>
  <c r="C39" i="27"/>
  <c r="N37" i="27"/>
  <c r="M37" i="27"/>
  <c r="L37" i="27"/>
  <c r="B37" i="27" s="1"/>
  <c r="K37" i="27"/>
  <c r="J37" i="27"/>
  <c r="I37" i="27"/>
  <c r="H37" i="27"/>
  <c r="G37" i="27"/>
  <c r="F37" i="27"/>
  <c r="E37" i="27"/>
  <c r="D37" i="27"/>
  <c r="C37" i="27"/>
  <c r="K35" i="27"/>
  <c r="J35" i="27"/>
  <c r="I35" i="27"/>
  <c r="B35" i="27" s="1"/>
  <c r="H35" i="27"/>
  <c r="G35" i="27"/>
  <c r="F35" i="27"/>
  <c r="E35" i="27"/>
  <c r="D35" i="27"/>
  <c r="C35" i="27"/>
  <c r="N33" i="27"/>
  <c r="M33" i="27"/>
  <c r="K33" i="27"/>
  <c r="J33" i="27"/>
  <c r="G33" i="27"/>
  <c r="D33" i="27"/>
  <c r="K32" i="27"/>
  <c r="H32" i="27"/>
  <c r="H33" i="27" s="1"/>
  <c r="E32" i="27"/>
  <c r="E33" i="27" s="1"/>
  <c r="B32" i="27"/>
  <c r="I33" i="27" s="1"/>
  <c r="J31" i="27"/>
  <c r="G31" i="27"/>
  <c r="F31" i="27"/>
  <c r="E31" i="27"/>
  <c r="D31" i="27"/>
  <c r="C31" i="27"/>
  <c r="K30" i="27"/>
  <c r="K31" i="27" s="1"/>
  <c r="H30" i="27"/>
  <c r="H31" i="27" s="1"/>
  <c r="E30" i="27"/>
  <c r="B30" i="27"/>
  <c r="I31" i="27" s="1"/>
  <c r="B31" i="27" s="1"/>
  <c r="J29" i="27"/>
  <c r="I29" i="27"/>
  <c r="H29" i="27"/>
  <c r="G29" i="27"/>
  <c r="F29" i="27"/>
  <c r="E29" i="27"/>
  <c r="D29" i="27"/>
  <c r="C29" i="27"/>
  <c r="B29" i="27"/>
  <c r="K28" i="27"/>
  <c r="K29" i="27" s="1"/>
  <c r="H28" i="27"/>
  <c r="E28" i="27"/>
  <c r="B28" i="27"/>
  <c r="K27" i="27"/>
  <c r="J27" i="27"/>
  <c r="I27" i="27"/>
  <c r="H27" i="27"/>
  <c r="G27" i="27"/>
  <c r="F27" i="27"/>
  <c r="E27" i="27"/>
  <c r="D27" i="27"/>
  <c r="K26" i="27"/>
  <c r="H26" i="27"/>
  <c r="E26" i="27"/>
  <c r="B26" i="27"/>
  <c r="C27" i="27" s="1"/>
  <c r="B27" i="27" s="1"/>
  <c r="K25" i="27"/>
  <c r="J25" i="27"/>
  <c r="I25" i="27"/>
  <c r="H25" i="27"/>
  <c r="G25" i="27"/>
  <c r="F25" i="27"/>
  <c r="D25" i="27"/>
  <c r="K24" i="27"/>
  <c r="H24" i="27"/>
  <c r="E24" i="27"/>
  <c r="E25" i="27" s="1"/>
  <c r="B24" i="27"/>
  <c r="C25" i="27" s="1"/>
  <c r="B25" i="27" s="1"/>
  <c r="K23" i="27"/>
  <c r="J23" i="27"/>
  <c r="I23" i="27"/>
  <c r="H23" i="27"/>
  <c r="G23" i="27"/>
  <c r="D23" i="27"/>
  <c r="K22" i="27"/>
  <c r="H22" i="27"/>
  <c r="E22" i="27"/>
  <c r="E23" i="27" s="1"/>
  <c r="B22" i="27"/>
  <c r="F23" i="27" s="1"/>
  <c r="C10" i="27"/>
  <c r="B10" i="27"/>
  <c r="E120" i="61"/>
  <c r="I120" i="61" s="1"/>
  <c r="D120" i="61"/>
  <c r="H120" i="61" s="1"/>
  <c r="C120" i="61"/>
  <c r="G120" i="61" s="1"/>
  <c r="B120" i="61"/>
  <c r="F120" i="61" s="1"/>
  <c r="I119" i="61"/>
  <c r="H119" i="61"/>
  <c r="G119" i="61"/>
  <c r="F119" i="61"/>
  <c r="E119" i="61"/>
  <c r="D119" i="61"/>
  <c r="C119" i="61"/>
  <c r="B119" i="61"/>
  <c r="E118" i="61"/>
  <c r="I118" i="61" s="1"/>
  <c r="D118" i="61"/>
  <c r="H118" i="61" s="1"/>
  <c r="C118" i="61"/>
  <c r="G118" i="61" s="1"/>
  <c r="B118" i="61"/>
  <c r="F118" i="61" s="1"/>
  <c r="E117" i="61"/>
  <c r="I117" i="61" s="1"/>
  <c r="D117" i="61"/>
  <c r="H117" i="61" s="1"/>
  <c r="C117" i="61"/>
  <c r="G117" i="61" s="1"/>
  <c r="B117" i="61"/>
  <c r="F117" i="61" s="1"/>
  <c r="I116" i="61"/>
  <c r="H116" i="61"/>
  <c r="G116" i="61"/>
  <c r="F116" i="61"/>
  <c r="E116" i="61"/>
  <c r="D116" i="61"/>
  <c r="C116" i="61"/>
  <c r="B116" i="61"/>
  <c r="E115" i="61"/>
  <c r="I115" i="61" s="1"/>
  <c r="D115" i="61"/>
  <c r="H115" i="61" s="1"/>
  <c r="C115" i="61"/>
  <c r="G115" i="61" s="1"/>
  <c r="B115" i="61"/>
  <c r="F115" i="61" s="1"/>
  <c r="E114" i="61"/>
  <c r="I114" i="61" s="1"/>
  <c r="D114" i="61"/>
  <c r="H114" i="61" s="1"/>
  <c r="C114" i="61"/>
  <c r="G114" i="61" s="1"/>
  <c r="B114" i="61"/>
  <c r="F114" i="61" s="1"/>
  <c r="I113" i="61"/>
  <c r="H113" i="61"/>
  <c r="G113" i="61"/>
  <c r="F113" i="61"/>
  <c r="E113" i="61"/>
  <c r="D113" i="61"/>
  <c r="C113" i="61"/>
  <c r="B113" i="61"/>
  <c r="E112" i="61"/>
  <c r="I112" i="61" s="1"/>
  <c r="D112" i="61"/>
  <c r="H112" i="61" s="1"/>
  <c r="C112" i="61"/>
  <c r="G112" i="61" s="1"/>
  <c r="B112" i="61"/>
  <c r="F112" i="61" s="1"/>
  <c r="E111" i="61"/>
  <c r="I111" i="61" s="1"/>
  <c r="D111" i="61"/>
  <c r="H111" i="61" s="1"/>
  <c r="C111" i="61"/>
  <c r="G111" i="61" s="1"/>
  <c r="B111" i="61"/>
  <c r="F111" i="61" s="1"/>
  <c r="I110" i="61"/>
  <c r="H110" i="61"/>
  <c r="G110" i="61"/>
  <c r="F110" i="61"/>
  <c r="E110" i="61"/>
  <c r="D110" i="61"/>
  <c r="C110" i="61"/>
  <c r="B110" i="61"/>
  <c r="E109" i="61"/>
  <c r="I109" i="61" s="1"/>
  <c r="D109" i="61"/>
  <c r="H109" i="61" s="1"/>
  <c r="C109" i="61"/>
  <c r="G109" i="61" s="1"/>
  <c r="B109" i="61"/>
  <c r="F109" i="61" s="1"/>
  <c r="E105" i="61"/>
  <c r="I105" i="61" s="1"/>
  <c r="D105" i="61"/>
  <c r="H105" i="61" s="1"/>
  <c r="C105" i="61"/>
  <c r="G105" i="61" s="1"/>
  <c r="B105" i="61"/>
  <c r="F105" i="61" s="1"/>
  <c r="I91" i="61"/>
  <c r="H91" i="61"/>
  <c r="G91" i="61"/>
  <c r="F91" i="61"/>
  <c r="E91" i="61"/>
  <c r="D91" i="61"/>
  <c r="C91" i="61"/>
  <c r="B91" i="61"/>
  <c r="E90" i="61"/>
  <c r="I90" i="61" s="1"/>
  <c r="D90" i="61"/>
  <c r="H90" i="61" s="1"/>
  <c r="C90" i="61"/>
  <c r="G90" i="61" s="1"/>
  <c r="B90" i="61"/>
  <c r="F90" i="61" s="1"/>
  <c r="E89" i="61"/>
  <c r="I89" i="61" s="1"/>
  <c r="D89" i="61"/>
  <c r="H89" i="61" s="1"/>
  <c r="C89" i="61"/>
  <c r="G89" i="61" s="1"/>
  <c r="B89" i="61"/>
  <c r="F89" i="61" s="1"/>
  <c r="I88" i="61"/>
  <c r="H88" i="61"/>
  <c r="G88" i="61"/>
  <c r="F88" i="61"/>
  <c r="E88" i="61"/>
  <c r="D88" i="61"/>
  <c r="C88" i="61"/>
  <c r="B88" i="61"/>
  <c r="E87" i="61"/>
  <c r="I87" i="61" s="1"/>
  <c r="D87" i="61"/>
  <c r="H87" i="61" s="1"/>
  <c r="C87" i="61"/>
  <c r="G87" i="61" s="1"/>
  <c r="B87" i="61"/>
  <c r="F87" i="61" s="1"/>
  <c r="E86" i="61"/>
  <c r="I86" i="61" s="1"/>
  <c r="D86" i="61"/>
  <c r="H86" i="61" s="1"/>
  <c r="C86" i="61"/>
  <c r="G86" i="61" s="1"/>
  <c r="B86" i="61"/>
  <c r="F86" i="61" s="1"/>
  <c r="I85" i="61"/>
  <c r="H85" i="61"/>
  <c r="G85" i="61"/>
  <c r="F85" i="61"/>
  <c r="E85" i="61"/>
  <c r="D85" i="61"/>
  <c r="C85" i="61"/>
  <c r="B85" i="61"/>
  <c r="E84" i="61"/>
  <c r="I84" i="61" s="1"/>
  <c r="D84" i="61"/>
  <c r="H84" i="61" s="1"/>
  <c r="C84" i="61"/>
  <c r="G84" i="61" s="1"/>
  <c r="B84" i="61"/>
  <c r="F84" i="61" s="1"/>
  <c r="H68" i="63"/>
  <c r="I68" i="63" s="1"/>
  <c r="H67" i="63"/>
  <c r="I67" i="63" s="1"/>
  <c r="H66" i="63"/>
  <c r="I66" i="63" s="1"/>
  <c r="H65" i="63"/>
  <c r="I65" i="63" s="1"/>
  <c r="H64" i="63"/>
  <c r="I64" i="63" s="1"/>
  <c r="H63" i="63"/>
  <c r="I63" i="63" s="1"/>
  <c r="H62" i="63"/>
  <c r="I62" i="63" s="1"/>
  <c r="H61" i="63"/>
  <c r="I61" i="63" s="1"/>
  <c r="H60" i="63"/>
  <c r="I60" i="63" s="1"/>
  <c r="H59" i="63"/>
  <c r="I59" i="63" s="1"/>
  <c r="H58" i="63"/>
  <c r="I58" i="63" s="1"/>
  <c r="H57" i="63"/>
  <c r="I57" i="63" s="1"/>
  <c r="H56" i="63"/>
  <c r="I56" i="63" s="1"/>
  <c r="H55" i="63"/>
  <c r="I55" i="63" s="1"/>
  <c r="E54" i="63"/>
  <c r="B54" i="63"/>
  <c r="H54" i="63" s="1"/>
  <c r="I54" i="63" s="1"/>
  <c r="E53" i="63"/>
  <c r="B53" i="63"/>
  <c r="H53" i="63" s="1"/>
  <c r="I53" i="63" s="1"/>
  <c r="I52" i="63"/>
  <c r="H52" i="63"/>
  <c r="I51" i="63"/>
  <c r="H51" i="63"/>
  <c r="H50" i="63"/>
  <c r="I50" i="63" s="1"/>
  <c r="E49" i="63"/>
  <c r="B49" i="63"/>
  <c r="H49" i="63" s="1"/>
  <c r="I49" i="63" s="1"/>
  <c r="H48" i="63"/>
  <c r="I48" i="63" s="1"/>
  <c r="E48" i="63"/>
  <c r="B48" i="63"/>
  <c r="E47" i="63"/>
  <c r="B47" i="63"/>
  <c r="H47" i="63" s="1"/>
  <c r="I47" i="63" s="1"/>
  <c r="E46" i="63"/>
  <c r="B46" i="63"/>
  <c r="H46" i="63" s="1"/>
  <c r="I46" i="63" s="1"/>
  <c r="H45" i="63"/>
  <c r="I45" i="63" s="1"/>
  <c r="E45" i="63"/>
  <c r="B45" i="63"/>
  <c r="E44" i="63"/>
  <c r="B44" i="63"/>
  <c r="H44" i="63" s="1"/>
  <c r="I44" i="63" s="1"/>
  <c r="E43" i="63"/>
  <c r="B43" i="63"/>
  <c r="H43" i="63" s="1"/>
  <c r="I43" i="63" s="1"/>
  <c r="H42" i="63"/>
  <c r="I42" i="63" s="1"/>
  <c r="E42" i="63"/>
  <c r="B42" i="63"/>
  <c r="E41" i="63"/>
  <c r="B41" i="63"/>
  <c r="H41" i="63" s="1"/>
  <c r="I41" i="63" s="1"/>
  <c r="E40" i="63"/>
  <c r="B40" i="63"/>
  <c r="H40" i="63" s="1"/>
  <c r="I40" i="63" s="1"/>
  <c r="Q32" i="63"/>
  <c r="O32" i="63"/>
  <c r="M32" i="63"/>
  <c r="J32" i="63"/>
  <c r="K32" i="63" s="1"/>
  <c r="I32" i="63"/>
  <c r="E32" i="63"/>
  <c r="Q31" i="63"/>
  <c r="O31" i="63"/>
  <c r="M31" i="63"/>
  <c r="J31" i="63"/>
  <c r="K31" i="63" s="1"/>
  <c r="I31" i="63"/>
  <c r="E31" i="63"/>
  <c r="Q30" i="63"/>
  <c r="O30" i="63"/>
  <c r="M30" i="63"/>
  <c r="J30" i="63"/>
  <c r="K30" i="63" s="1"/>
  <c r="I30" i="63"/>
  <c r="E30" i="63"/>
  <c r="Q29" i="63"/>
  <c r="O29" i="63"/>
  <c r="M29" i="63"/>
  <c r="J29" i="63"/>
  <c r="K29" i="63" s="1"/>
  <c r="I29" i="63"/>
  <c r="E29" i="63"/>
  <c r="Q28" i="63"/>
  <c r="O28" i="63"/>
  <c r="M28" i="63"/>
  <c r="J28" i="63"/>
  <c r="K28" i="63" s="1"/>
  <c r="I28" i="63"/>
  <c r="E28" i="63"/>
  <c r="Q27" i="63"/>
  <c r="O27" i="63"/>
  <c r="M27" i="63"/>
  <c r="J27" i="63"/>
  <c r="K27" i="63" s="1"/>
  <c r="I27" i="63"/>
  <c r="E27" i="63"/>
  <c r="Q26" i="63"/>
  <c r="O26" i="63"/>
  <c r="M26" i="63"/>
  <c r="J26" i="63"/>
  <c r="K26" i="63" s="1"/>
  <c r="I26" i="63"/>
  <c r="E26" i="63"/>
  <c r="Q25" i="63"/>
  <c r="O25" i="63"/>
  <c r="M25" i="63"/>
  <c r="J25" i="63"/>
  <c r="K25" i="63" s="1"/>
  <c r="I25" i="63"/>
  <c r="E25" i="63"/>
  <c r="Q24" i="63"/>
  <c r="O24" i="63"/>
  <c r="M24" i="63"/>
  <c r="J24" i="63"/>
  <c r="K24" i="63" s="1"/>
  <c r="I24" i="63"/>
  <c r="E24" i="63"/>
  <c r="Q23" i="63"/>
  <c r="O23" i="63"/>
  <c r="M23" i="63"/>
  <c r="J23" i="63"/>
  <c r="K23" i="63" s="1"/>
  <c r="I23" i="63"/>
  <c r="E23" i="63"/>
  <c r="Q22" i="63"/>
  <c r="O22" i="63"/>
  <c r="M22" i="63"/>
  <c r="K22" i="63"/>
  <c r="J22" i="63"/>
  <c r="I22" i="63"/>
  <c r="E22" i="63"/>
  <c r="Q21" i="63"/>
  <c r="O21" i="63"/>
  <c r="M21" i="63"/>
  <c r="J21" i="63"/>
  <c r="K21" i="63" s="1"/>
  <c r="I21" i="63"/>
  <c r="E21" i="63"/>
  <c r="Q20" i="63"/>
  <c r="O20" i="63"/>
  <c r="M20" i="63"/>
  <c r="K20" i="63"/>
  <c r="J20" i="63"/>
  <c r="I20" i="63"/>
  <c r="E20" i="63"/>
  <c r="Q19" i="63"/>
  <c r="O19" i="63"/>
  <c r="M19" i="63"/>
  <c r="J19" i="63"/>
  <c r="K19" i="63" s="1"/>
  <c r="I19" i="63"/>
  <c r="E19" i="63"/>
  <c r="Q18" i="63"/>
  <c r="O18" i="63"/>
  <c r="M18" i="63"/>
  <c r="J18" i="63"/>
  <c r="K18" i="63" s="1"/>
  <c r="I18" i="63"/>
  <c r="E18" i="63"/>
  <c r="Q17" i="63"/>
  <c r="O17" i="63"/>
  <c r="M17" i="63"/>
  <c r="J17" i="63"/>
  <c r="K17" i="63" s="1"/>
  <c r="I17" i="63"/>
  <c r="E17" i="63"/>
  <c r="Q16" i="63"/>
  <c r="O16" i="63"/>
  <c r="M16" i="63"/>
  <c r="J16" i="63"/>
  <c r="K16" i="63" s="1"/>
  <c r="I16" i="63"/>
  <c r="E16" i="63"/>
  <c r="Q15" i="63"/>
  <c r="O15" i="63"/>
  <c r="M15" i="63"/>
  <c r="J15" i="63"/>
  <c r="K15" i="63" s="1"/>
  <c r="I15" i="63"/>
  <c r="E15" i="63"/>
  <c r="Q14" i="63"/>
  <c r="O14" i="63"/>
  <c r="M14" i="63"/>
  <c r="J14" i="63"/>
  <c r="K14" i="63" s="1"/>
  <c r="I14" i="63"/>
  <c r="E14" i="63"/>
  <c r="Q13" i="63"/>
  <c r="F13" i="63"/>
  <c r="I13" i="63" s="1"/>
  <c r="B13" i="63"/>
  <c r="O13" i="63" s="1"/>
  <c r="Q12" i="63"/>
  <c r="O12" i="63"/>
  <c r="M12" i="63"/>
  <c r="F12" i="63"/>
  <c r="I12" i="63" s="1"/>
  <c r="B12" i="63"/>
  <c r="J12" i="63" s="1"/>
  <c r="K12" i="63" s="1"/>
  <c r="Q11" i="63"/>
  <c r="O11" i="63"/>
  <c r="M11" i="63"/>
  <c r="F11" i="63"/>
  <c r="J11" i="63" s="1"/>
  <c r="K11" i="63" s="1"/>
  <c r="B11" i="63"/>
  <c r="E11" i="63" s="1"/>
  <c r="F10" i="63"/>
  <c r="I10" i="63" s="1"/>
  <c r="B10" i="63"/>
  <c r="M10" i="63" s="1"/>
  <c r="Q9" i="63"/>
  <c r="F9" i="63"/>
  <c r="I9" i="63" s="1"/>
  <c r="B9" i="63"/>
  <c r="O9" i="63" s="1"/>
  <c r="Q8" i="63"/>
  <c r="O8" i="63"/>
  <c r="M8" i="63"/>
  <c r="F8" i="63"/>
  <c r="I8" i="63" s="1"/>
  <c r="B8" i="63"/>
  <c r="J8" i="63" s="1"/>
  <c r="K8" i="63" s="1"/>
  <c r="Q7" i="63"/>
  <c r="O7" i="63"/>
  <c r="M7" i="63"/>
  <c r="F7" i="63"/>
  <c r="I7" i="63" s="1"/>
  <c r="B7" i="63"/>
  <c r="E7" i="63" s="1"/>
  <c r="F6" i="63"/>
  <c r="I6" i="63" s="1"/>
  <c r="B6" i="63"/>
  <c r="E6" i="63" s="1"/>
  <c r="Q5" i="63"/>
  <c r="F5" i="63"/>
  <c r="I5" i="63" s="1"/>
  <c r="B5" i="63"/>
  <c r="O5" i="63" s="1"/>
  <c r="Q4" i="63"/>
  <c r="O4" i="63"/>
  <c r="M4" i="63"/>
  <c r="F4" i="63"/>
  <c r="I4" i="63" s="1"/>
  <c r="B4" i="63"/>
  <c r="J4" i="63" s="1"/>
  <c r="K4" i="63" s="1"/>
  <c r="J24" i="26"/>
  <c r="I24" i="26"/>
  <c r="H24" i="26"/>
  <c r="G24" i="26"/>
  <c r="F24" i="26"/>
  <c r="J23" i="26"/>
  <c r="I23" i="26"/>
  <c r="H23" i="26"/>
  <c r="G23" i="26"/>
  <c r="F23" i="26"/>
  <c r="J22" i="26"/>
  <c r="I22" i="26"/>
  <c r="H22" i="26"/>
  <c r="G22" i="26"/>
  <c r="F22" i="26"/>
  <c r="J21" i="26"/>
  <c r="I21" i="26"/>
  <c r="H21" i="26"/>
  <c r="G21" i="26"/>
  <c r="F21" i="26"/>
  <c r="I20" i="26"/>
  <c r="H20" i="26"/>
  <c r="G20" i="26"/>
  <c r="F20" i="26"/>
  <c r="I19" i="26"/>
  <c r="H19" i="26"/>
  <c r="G19" i="26"/>
  <c r="F19" i="26"/>
  <c r="I18" i="26"/>
  <c r="H18" i="26"/>
  <c r="G18" i="26"/>
  <c r="F18" i="26"/>
  <c r="I17" i="26"/>
  <c r="H17" i="26"/>
  <c r="G17" i="26"/>
  <c r="F17" i="26"/>
  <c r="I16" i="26"/>
  <c r="H16" i="26"/>
  <c r="G16" i="26"/>
  <c r="F16" i="26"/>
  <c r="I15" i="26"/>
  <c r="H15" i="26"/>
  <c r="G15" i="26"/>
  <c r="F15" i="26"/>
  <c r="I14" i="26"/>
  <c r="H14" i="26"/>
  <c r="G14" i="26"/>
  <c r="F14" i="26"/>
  <c r="I13" i="26"/>
  <c r="H13" i="26"/>
  <c r="G13" i="26"/>
  <c r="F13" i="26"/>
  <c r="I12" i="26"/>
  <c r="H12" i="26"/>
  <c r="G12" i="26"/>
  <c r="F12" i="26"/>
  <c r="I11" i="26"/>
  <c r="H11" i="26"/>
  <c r="G11" i="26"/>
  <c r="F11" i="26"/>
  <c r="I10" i="26"/>
  <c r="H10" i="26"/>
  <c r="H9" i="26"/>
  <c r="H8" i="26"/>
  <c r="H7" i="26"/>
  <c r="H6" i="26"/>
  <c r="H5" i="26"/>
  <c r="D15" i="38" l="1"/>
  <c r="D12" i="38"/>
  <c r="D9" i="38"/>
  <c r="I11" i="63"/>
  <c r="J7" i="63"/>
  <c r="K7" i="63" s="1"/>
  <c r="E10" i="63"/>
  <c r="J6" i="63"/>
  <c r="K6" i="63" s="1"/>
  <c r="E9" i="63"/>
  <c r="E13" i="63"/>
  <c r="C23" i="27"/>
  <c r="B23" i="27" s="1"/>
  <c r="E4" i="63"/>
  <c r="J5" i="63"/>
  <c r="K5" i="63" s="1"/>
  <c r="O6" i="63"/>
  <c r="E8" i="63"/>
  <c r="J9" i="63"/>
  <c r="K9" i="63" s="1"/>
  <c r="O10" i="63"/>
  <c r="E12" i="63"/>
  <c r="J13" i="63"/>
  <c r="K13" i="63" s="1"/>
  <c r="F33" i="27"/>
  <c r="Q6" i="63"/>
  <c r="Q10" i="63"/>
  <c r="L33" i="27"/>
  <c r="E5" i="63"/>
  <c r="J10" i="63"/>
  <c r="K10" i="63" s="1"/>
  <c r="M6" i="63"/>
  <c r="M5" i="63"/>
  <c r="M9" i="63"/>
  <c r="M13" i="63"/>
  <c r="C33" i="27"/>
  <c r="B33" i="27" l="1"/>
</calcChain>
</file>

<file path=xl/sharedStrings.xml><?xml version="1.0" encoding="utf-8"?>
<sst xmlns="http://schemas.openxmlformats.org/spreadsheetml/2006/main" count="627" uniqueCount="251">
  <si>
    <t>昭和６０年</t>
    <rPh sb="0" eb="2">
      <t>ショウワ</t>
    </rPh>
    <rPh sb="4" eb="5">
      <t>ネン</t>
    </rPh>
    <phoneticPr fontId="3"/>
  </si>
  <si>
    <t>昭和３０年</t>
  </si>
  <si>
    <t>平成　７年</t>
    <rPh sb="0" eb="2">
      <t>ヘイセイ</t>
    </rPh>
    <rPh sb="3" eb="5">
      <t>７ネン</t>
    </rPh>
    <phoneticPr fontId="3"/>
  </si>
  <si>
    <t>平成１７年</t>
  </si>
  <si>
    <t>男</t>
  </si>
  <si>
    <t>平成１８年</t>
    <rPh sb="0" eb="2">
      <t>ヘイセイ</t>
    </rPh>
    <rPh sb="4" eb="5">
      <t>ネン</t>
    </rPh>
    <phoneticPr fontId="3"/>
  </si>
  <si>
    <t>昭和６０年</t>
  </si>
  <si>
    <t>年次</t>
  </si>
  <si>
    <t xml:space="preserve">  </t>
  </si>
  <si>
    <t>平成　８年</t>
    <rPh sb="0" eb="2">
      <t>ヘイセイ</t>
    </rPh>
    <rPh sb="3" eb="5">
      <t>８ネン</t>
    </rPh>
    <phoneticPr fontId="3"/>
  </si>
  <si>
    <t>平成12年</t>
  </si>
  <si>
    <t>総数</t>
  </si>
  <si>
    <t>人口密度</t>
  </si>
  <si>
    <t>平成１２年</t>
  </si>
  <si>
    <t>平成１９年</t>
    <rPh sb="0" eb="2">
      <t>ヘイセイ</t>
    </rPh>
    <rPh sb="4" eb="5">
      <t>ネン</t>
    </rPh>
    <phoneticPr fontId="3"/>
  </si>
  <si>
    <t>平成１７年</t>
    <rPh sb="0" eb="2">
      <t>ヘイセイ</t>
    </rPh>
    <rPh sb="4" eb="5">
      <t>ネン</t>
    </rPh>
    <phoneticPr fontId="3"/>
  </si>
  <si>
    <t>雇人のない事業主</t>
    <rPh sb="0" eb="1">
      <t>コヨウ</t>
    </rPh>
    <rPh sb="1" eb="2">
      <t>ニン</t>
    </rPh>
    <rPh sb="5" eb="8">
      <t>ジギョウヌシ</t>
    </rPh>
    <phoneticPr fontId="3"/>
  </si>
  <si>
    <t>平成　５年</t>
    <rPh sb="0" eb="2">
      <t>ヘイセイ</t>
    </rPh>
    <rPh sb="4" eb="5">
      <t>ネン</t>
    </rPh>
    <phoneticPr fontId="3"/>
  </si>
  <si>
    <t>分類不能</t>
  </si>
  <si>
    <t xml:space="preserve">雇用者   </t>
  </si>
  <si>
    <t>平成１３年</t>
  </si>
  <si>
    <t>平成２０年</t>
    <rPh sb="0" eb="2">
      <t>ヘイセイ</t>
    </rPh>
    <rPh sb="4" eb="5">
      <t>ネン</t>
    </rPh>
    <phoneticPr fontId="3"/>
  </si>
  <si>
    <t>人口</t>
  </si>
  <si>
    <t>平成１６年</t>
    <rPh sb="0" eb="2">
      <t>ヘイセイ</t>
    </rPh>
    <rPh sb="4" eb="5">
      <t>ネン</t>
    </rPh>
    <phoneticPr fontId="3"/>
  </si>
  <si>
    <t>女</t>
    <rPh sb="0" eb="1">
      <t>オンナ</t>
    </rPh>
    <phoneticPr fontId="3"/>
  </si>
  <si>
    <t>昭和２０年</t>
  </si>
  <si>
    <t>平成１２年</t>
    <rPh sb="0" eb="2">
      <t>ヘイセイ</t>
    </rPh>
    <rPh sb="4" eb="5">
      <t>ネン</t>
    </rPh>
    <phoneticPr fontId="3"/>
  </si>
  <si>
    <t>平成 7年</t>
  </si>
  <si>
    <t>平成２１年</t>
    <rPh sb="0" eb="2">
      <t>ヘイセイ</t>
    </rPh>
    <rPh sb="4" eb="5">
      <t>ネン</t>
    </rPh>
    <phoneticPr fontId="3"/>
  </si>
  <si>
    <t>大正　９年</t>
  </si>
  <si>
    <t>平成　２年</t>
  </si>
  <si>
    <t>昭和２５年</t>
  </si>
  <si>
    <t>昭和５０年</t>
  </si>
  <si>
    <t>女</t>
  </si>
  <si>
    <t>不詳</t>
    <rPh sb="0" eb="2">
      <t>フショウ</t>
    </rPh>
    <phoneticPr fontId="3"/>
  </si>
  <si>
    <t>昭和３５年</t>
  </si>
  <si>
    <t>昭和４０年</t>
  </si>
  <si>
    <t>昭和４５年</t>
  </si>
  <si>
    <t>女（人）</t>
    <rPh sb="2" eb="3">
      <t>ニン</t>
    </rPh>
    <phoneticPr fontId="3"/>
  </si>
  <si>
    <t>昭和５５年</t>
  </si>
  <si>
    <t>平成　７年</t>
  </si>
  <si>
    <t>■　労働力状態（年令15歳以上）人口</t>
  </si>
  <si>
    <t>※　「率」について、令和3年度公表資料から小数点第二位を四捨五入することとしている。</t>
    <rPh sb="3" eb="4">
      <t>リツ</t>
    </rPh>
    <rPh sb="10" eb="12">
      <t>レイワ</t>
    </rPh>
    <rPh sb="13" eb="15">
      <t>ネンド</t>
    </rPh>
    <rPh sb="15" eb="17">
      <t>コウヒョウ</t>
    </rPh>
    <rPh sb="17" eb="19">
      <t>シリョウ</t>
    </rPh>
    <rPh sb="21" eb="24">
      <t>ショウスウテン</t>
    </rPh>
    <rPh sb="24" eb="25">
      <t>ダイ</t>
    </rPh>
    <rPh sb="25" eb="27">
      <t>ニイ</t>
    </rPh>
    <rPh sb="28" eb="32">
      <t>シシャゴニュウ</t>
    </rPh>
    <phoneticPr fontId="3"/>
  </si>
  <si>
    <t>　労　働　力　人　口</t>
  </si>
  <si>
    <t>平成　７年</t>
    <rPh sb="0" eb="2">
      <t>ヘイセイ</t>
    </rPh>
    <rPh sb="4" eb="5">
      <t>ネン</t>
    </rPh>
    <phoneticPr fontId="3"/>
  </si>
  <si>
    <t>非労働力
人口</t>
    <rPh sb="5" eb="7">
      <t>ジンコウ</t>
    </rPh>
    <phoneticPr fontId="3"/>
  </si>
  <si>
    <t>　　　　就　業　者</t>
  </si>
  <si>
    <t>昭和１５年</t>
  </si>
  <si>
    <t>失業者</t>
  </si>
  <si>
    <t>公  務</t>
  </si>
  <si>
    <t>備考</t>
  </si>
  <si>
    <t>不詳</t>
  </si>
  <si>
    <t>平成１２年</t>
    <rPh sb="0" eb="2">
      <t>ヘイセイ</t>
    </rPh>
    <rPh sb="4" eb="5">
      <t>トシ</t>
    </rPh>
    <phoneticPr fontId="3"/>
  </si>
  <si>
    <t>平成１７年</t>
    <rPh sb="0" eb="2">
      <t>ヘイセイ</t>
    </rPh>
    <rPh sb="4" eb="5">
      <t>トシ</t>
    </rPh>
    <phoneticPr fontId="3"/>
  </si>
  <si>
    <t>（世帯，人）</t>
    <rPh sb="1" eb="3">
      <t>セタイ</t>
    </rPh>
    <rPh sb="4" eb="5">
      <t>ニン</t>
    </rPh>
    <phoneticPr fontId="3"/>
  </si>
  <si>
    <t>※　１０月１日現在  国勢調査</t>
  </si>
  <si>
    <t>大正１４年</t>
  </si>
  <si>
    <t>45～49歳</t>
    <rPh sb="5" eb="6">
      <t>サイ</t>
    </rPh>
    <phoneticPr fontId="3"/>
  </si>
  <si>
    <t>■　年令３区分国勢調査人口</t>
  </si>
  <si>
    <t>人口増減</t>
    <rPh sb="0" eb="2">
      <t>ジンコウ</t>
    </rPh>
    <rPh sb="2" eb="4">
      <t>ゾウゲン</t>
    </rPh>
    <phoneticPr fontId="3"/>
  </si>
  <si>
    <t>(1k㎡ 当り)</t>
  </si>
  <si>
    <t xml:space="preserve">    年次</t>
  </si>
  <si>
    <t>人口総数</t>
    <rPh sb="0" eb="2">
      <t>ジンコウ</t>
    </rPh>
    <rPh sb="2" eb="4">
      <t>ソウスウ</t>
    </rPh>
    <phoneticPr fontId="3"/>
  </si>
  <si>
    <t>製造業</t>
    <rPh sb="0" eb="3">
      <t>セイゾウギョウ</t>
    </rPh>
    <phoneticPr fontId="3"/>
  </si>
  <si>
    <t>不　　　詳</t>
  </si>
  <si>
    <t>昭和45年</t>
  </si>
  <si>
    <t>０～１４歳</t>
    <rPh sb="4" eb="5">
      <t>サイ</t>
    </rPh>
    <phoneticPr fontId="3"/>
  </si>
  <si>
    <t>生産年令人口</t>
  </si>
  <si>
    <t>１５歳～６４歳</t>
    <rPh sb="2" eb="3">
      <t>サイ</t>
    </rPh>
    <rPh sb="6" eb="7">
      <t>サイ</t>
    </rPh>
    <phoneticPr fontId="3"/>
  </si>
  <si>
    <t>６５歳以上</t>
    <rPh sb="2" eb="3">
      <t>サイ</t>
    </rPh>
    <rPh sb="3" eb="5">
      <t>イジョウ</t>
    </rPh>
    <phoneticPr fontId="3"/>
  </si>
  <si>
    <t>率（‰）</t>
  </si>
  <si>
    <t>家族従業者</t>
  </si>
  <si>
    <t>幼少年令人口</t>
  </si>
  <si>
    <t>割合</t>
    <rPh sb="0" eb="2">
      <t>ワリアイ</t>
    </rPh>
    <phoneticPr fontId="3"/>
  </si>
  <si>
    <t>総  数</t>
  </si>
  <si>
    <t>雇人のある事業主</t>
    <rPh sb="0" eb="1">
      <t>コヨウ</t>
    </rPh>
    <rPh sb="1" eb="2">
      <t>ニン</t>
    </rPh>
    <rPh sb="5" eb="8">
      <t>ジギョウヌシ</t>
    </rPh>
    <phoneticPr fontId="3"/>
  </si>
  <si>
    <t>農  業</t>
  </si>
  <si>
    <t>建設業</t>
  </si>
  <si>
    <t>役員</t>
    <rPh sb="0" eb="2">
      <t>ヤクイン</t>
    </rPh>
    <phoneticPr fontId="3"/>
  </si>
  <si>
    <t>昭和　５年</t>
  </si>
  <si>
    <t>昭和１０年</t>
  </si>
  <si>
    <t>平成２２年</t>
    <rPh sb="0" eb="2">
      <t>ヘイセイ</t>
    </rPh>
    <rPh sb="4" eb="5">
      <t>ネン</t>
    </rPh>
    <phoneticPr fontId="3"/>
  </si>
  <si>
    <t>全域</t>
  </si>
  <si>
    <t>平成２２年</t>
    <rPh sb="4" eb="5">
      <t>ネン</t>
    </rPh>
    <phoneticPr fontId="3"/>
  </si>
  <si>
    <t>※　３月３１日現在　住民基本台帳人口</t>
    <rPh sb="10" eb="12">
      <t>ジュウミン</t>
    </rPh>
    <rPh sb="12" eb="14">
      <t>キホン</t>
    </rPh>
    <rPh sb="14" eb="16">
      <t>ダイチョウ</t>
    </rPh>
    <rPh sb="16" eb="18">
      <t>ジンコウ</t>
    </rPh>
    <phoneticPr fontId="3"/>
  </si>
  <si>
    <t>平成２２年</t>
  </si>
  <si>
    <t>25～29歳</t>
    <rPh sb="5" eb="6">
      <t>サイ</t>
    </rPh>
    <phoneticPr fontId="3"/>
  </si>
  <si>
    <t>昭和50年</t>
  </si>
  <si>
    <t>昭和55年</t>
  </si>
  <si>
    <t>鉱業</t>
    <rPh sb="0" eb="2">
      <t>コウギョウ</t>
    </rPh>
    <phoneticPr fontId="3"/>
  </si>
  <si>
    <t>昭和60年</t>
  </si>
  <si>
    <t>平成 2年</t>
  </si>
  <si>
    <t>平成17年</t>
  </si>
  <si>
    <t>平成22年</t>
  </si>
  <si>
    <t>年次</t>
    <rPh sb="0" eb="2">
      <t>ネンジ</t>
    </rPh>
    <phoneticPr fontId="3"/>
  </si>
  <si>
    <t>電気
ガス
水道業</t>
  </si>
  <si>
    <t>年齢階層</t>
    <rPh sb="0" eb="2">
      <t>ネンレイ</t>
    </rPh>
    <rPh sb="2" eb="4">
      <t>カイソウ</t>
    </rPh>
    <phoneticPr fontId="3"/>
  </si>
  <si>
    <t>平成15年度まで33.51ｋ㎡</t>
    <rPh sb="0" eb="2">
      <t>ヘイセイ</t>
    </rPh>
    <rPh sb="4" eb="6">
      <t>ネンド</t>
    </rPh>
    <phoneticPr fontId="3"/>
  </si>
  <si>
    <t>平成16年度から33.62ｋ㎡</t>
    <rPh sb="0" eb="2">
      <t>ヘイセイ</t>
    </rPh>
    <rPh sb="4" eb="5">
      <t>ネン</t>
    </rPh>
    <rPh sb="5" eb="6">
      <t>ド</t>
    </rPh>
    <phoneticPr fontId="3"/>
  </si>
  <si>
    <t>世帯増減</t>
    <rPh sb="0" eb="2">
      <t>セタイ</t>
    </rPh>
    <rPh sb="2" eb="4">
      <t>ゾウゲン</t>
    </rPh>
    <phoneticPr fontId="3"/>
  </si>
  <si>
    <t>実数（人）</t>
    <rPh sb="0" eb="2">
      <t>ジッスウ</t>
    </rPh>
    <rPh sb="3" eb="4">
      <t>ニン</t>
    </rPh>
    <phoneticPr fontId="3"/>
  </si>
  <si>
    <t>呉地地区</t>
  </si>
  <si>
    <t>率（％）</t>
    <rPh sb="0" eb="1">
      <t>リツ</t>
    </rPh>
    <phoneticPr fontId="3"/>
  </si>
  <si>
    <t>世帯数
（世帯）</t>
    <rPh sb="5" eb="7">
      <t>セタイ</t>
    </rPh>
    <phoneticPr fontId="3"/>
  </si>
  <si>
    <t>総数（人）</t>
    <rPh sb="3" eb="4">
      <t>ニン</t>
    </rPh>
    <phoneticPr fontId="3"/>
  </si>
  <si>
    <t>男（人）</t>
    <rPh sb="2" eb="3">
      <t>ニン</t>
    </rPh>
    <phoneticPr fontId="3"/>
  </si>
  <si>
    <t>漁業
水産
養殖業</t>
    <rPh sb="0" eb="2">
      <t>ギョギョウ</t>
    </rPh>
    <rPh sb="3" eb="5">
      <t>スイサン</t>
    </rPh>
    <rPh sb="6" eb="8">
      <t>ヨウショク</t>
    </rPh>
    <rPh sb="8" eb="9">
      <t>ギョウ</t>
    </rPh>
    <phoneticPr fontId="3"/>
  </si>
  <si>
    <t>実数（世帯）</t>
    <rPh sb="0" eb="2">
      <t>ジッスウ</t>
    </rPh>
    <rPh sb="3" eb="5">
      <t>セタイ</t>
    </rPh>
    <phoneticPr fontId="3"/>
  </si>
  <si>
    <t xml:space="preserve">■　国勢調査　世帯数・人口         </t>
    <rPh sb="7" eb="10">
      <t>セタイスウ</t>
    </rPh>
    <phoneticPr fontId="3"/>
  </si>
  <si>
    <t>■　国勢調査の年令階級別人口（５歳階級）</t>
  </si>
  <si>
    <t>昭和４５年</t>
    <rPh sb="0" eb="2">
      <t>ショウワ</t>
    </rPh>
    <rPh sb="4" eb="5">
      <t>ネン</t>
    </rPh>
    <phoneticPr fontId="3"/>
  </si>
  <si>
    <t>昭和５０年</t>
    <rPh sb="0" eb="2">
      <t>ショウワ</t>
    </rPh>
    <rPh sb="4" eb="5">
      <t>ネン</t>
    </rPh>
    <phoneticPr fontId="3"/>
  </si>
  <si>
    <t>昭和５５年</t>
    <rPh sb="0" eb="2">
      <t>ショウワ</t>
    </rPh>
    <rPh sb="4" eb="5">
      <t>ネン</t>
    </rPh>
    <phoneticPr fontId="3"/>
  </si>
  <si>
    <t>男</t>
    <rPh sb="0" eb="1">
      <t>オトコ</t>
    </rPh>
    <phoneticPr fontId="3"/>
  </si>
  <si>
    <t>総数（人）</t>
    <rPh sb="0" eb="2">
      <t>ソウスウ</t>
    </rPh>
    <rPh sb="3" eb="4">
      <t>ニン</t>
    </rPh>
    <phoneticPr fontId="3"/>
  </si>
  <si>
    <t>平成　２年</t>
    <rPh sb="0" eb="2">
      <t>ヘイセイ</t>
    </rPh>
    <rPh sb="4" eb="5">
      <t>ネン</t>
    </rPh>
    <phoneticPr fontId="3"/>
  </si>
  <si>
    <t>城之堀地区</t>
  </si>
  <si>
    <t>公務</t>
  </si>
  <si>
    <t xml:space="preserve">サ－ビス業 </t>
  </si>
  <si>
    <t xml:space="preserve">運輸，
情報
通信業     </t>
    <rPh sb="4" eb="6">
      <t>ジョウホウ</t>
    </rPh>
    <phoneticPr fontId="3"/>
  </si>
  <si>
    <t xml:space="preserve">不詳     </t>
  </si>
  <si>
    <t>金融保険
不動産業</t>
  </si>
  <si>
    <t>卸売・
小売業・
飲食・宿泊業</t>
    <rPh sb="9" eb="11">
      <t>インショク</t>
    </rPh>
    <rPh sb="12" eb="14">
      <t>シュクハク</t>
    </rPh>
    <rPh sb="14" eb="15">
      <t>ギョウ</t>
    </rPh>
    <phoneticPr fontId="3"/>
  </si>
  <si>
    <t>建設業</t>
    <rPh sb="0" eb="3">
      <t>ケンセツギョウ</t>
    </rPh>
    <phoneticPr fontId="3"/>
  </si>
  <si>
    <t>林業・
狩猟業</t>
    <rPh sb="0" eb="2">
      <t>リンギョウ</t>
    </rPh>
    <rPh sb="4" eb="6">
      <t>シュリョウ</t>
    </rPh>
    <rPh sb="6" eb="7">
      <t>ギョウ</t>
    </rPh>
    <phoneticPr fontId="3"/>
  </si>
  <si>
    <t>農業</t>
    <rPh sb="0" eb="2">
      <t>ノウギョウ</t>
    </rPh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</si>
  <si>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</si>
  <si>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分類不能</t>
    <rPh sb="0" eb="2">
      <t>ブンルイ</t>
    </rPh>
    <rPh sb="2" eb="4">
      <t>フノウ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</si>
  <si>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</si>
  <si>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</si>
  <si>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総数</t>
    <rPh sb="0" eb="2">
      <t>ソウスウ</t>
    </rPh>
    <phoneticPr fontId="3"/>
  </si>
  <si>
    <t>人数</t>
    <rPh sb="0" eb="2">
      <t>ニンズウ</t>
    </rPh>
    <phoneticPr fontId="3"/>
  </si>
  <si>
    <t xml:space="preserve">■　産業（大分類）別就業者数                                                    </t>
  </si>
  <si>
    <t>■　社会移動</t>
  </si>
  <si>
    <t xml:space="preserve">総数     </t>
  </si>
  <si>
    <t xml:space="preserve">自営業主 </t>
  </si>
  <si>
    <t>サ－ビス業</t>
  </si>
  <si>
    <t>平成２１年</t>
  </si>
  <si>
    <t>電気・ガス・
水道業</t>
  </si>
  <si>
    <t>65～69歳</t>
    <rPh sb="5" eb="6">
      <t>サイ</t>
    </rPh>
    <phoneticPr fontId="3"/>
  </si>
  <si>
    <t>金融保険
不動産業</t>
    <rPh sb="5" eb="8">
      <t>フドウサン</t>
    </rPh>
    <rPh sb="8" eb="9">
      <t>ギョウ</t>
    </rPh>
    <phoneticPr fontId="3"/>
  </si>
  <si>
    <t>平成　４年</t>
    <rPh sb="0" eb="2">
      <t>ヘイセイ</t>
    </rPh>
    <rPh sb="4" eb="5">
      <t>ネン</t>
    </rPh>
    <phoneticPr fontId="3"/>
  </si>
  <si>
    <t>卸売・
小売業・
飲食・宿泊業</t>
  </si>
  <si>
    <t>鉱 業</t>
  </si>
  <si>
    <t>漁業・
水産
養殖業</t>
    <rPh sb="5" eb="6">
      <t>サン</t>
    </rPh>
    <rPh sb="7" eb="9">
      <t>ヨウショク</t>
    </rPh>
    <rPh sb="9" eb="10">
      <t>ギョウ</t>
    </rPh>
    <phoneticPr fontId="3"/>
  </si>
  <si>
    <t>令和　５年</t>
    <rPh sb="0" eb="2">
      <t>レイワ</t>
    </rPh>
    <rPh sb="4" eb="5">
      <t>ネン</t>
    </rPh>
    <phoneticPr fontId="3"/>
  </si>
  <si>
    <t>林業・
狩猟業</t>
    <rPh sb="4" eb="6">
      <t>シュリョウ</t>
    </rPh>
    <rPh sb="6" eb="7">
      <t>ギョウ</t>
    </rPh>
    <phoneticPr fontId="3"/>
  </si>
  <si>
    <t>平成元年</t>
    <rPh sb="0" eb="2">
      <t>ヘイセイ</t>
    </rPh>
    <rPh sb="2" eb="3">
      <t>モト</t>
    </rPh>
    <rPh sb="3" eb="4">
      <t>ネン</t>
    </rPh>
    <phoneticPr fontId="3"/>
  </si>
  <si>
    <t>従業上の地位</t>
    <rPh sb="4" eb="6">
      <t>チイ</t>
    </rPh>
    <phoneticPr fontId="3"/>
  </si>
  <si>
    <t>年　　　次</t>
  </si>
  <si>
    <t>■　産業（大分類），従業上の地位別就業者数（年令15歳以上）</t>
  </si>
  <si>
    <t>乳児死亡</t>
  </si>
  <si>
    <t>老齢人口</t>
  </si>
  <si>
    <t xml:space="preserve">運輸・
情報
通信業     </t>
    <rPh sb="4" eb="6">
      <t>ジョウホウ</t>
    </rPh>
    <phoneticPr fontId="3"/>
  </si>
  <si>
    <t>　</t>
  </si>
  <si>
    <t>0～4歳</t>
    <rPh sb="3" eb="4">
      <t>サイ</t>
    </rPh>
    <phoneticPr fontId="3"/>
  </si>
  <si>
    <t>5～9歳</t>
    <rPh sb="3" eb="4">
      <t>サイ</t>
    </rPh>
    <phoneticPr fontId="3"/>
  </si>
  <si>
    <t>10～14歳</t>
    <rPh sb="5" eb="6">
      <t>サイ</t>
    </rPh>
    <phoneticPr fontId="3"/>
  </si>
  <si>
    <t>15～19歳</t>
    <rPh sb="5" eb="6">
      <t>サイ</t>
    </rPh>
    <phoneticPr fontId="3"/>
  </si>
  <si>
    <t>20～24歳</t>
    <rPh sb="5" eb="6">
      <t>サイ</t>
    </rPh>
    <phoneticPr fontId="3"/>
  </si>
  <si>
    <t>30～34歳</t>
    <rPh sb="5" eb="6">
      <t>サイ</t>
    </rPh>
    <phoneticPr fontId="3"/>
  </si>
  <si>
    <t>35～39歳</t>
    <rPh sb="5" eb="6">
      <t>サイ</t>
    </rPh>
    <phoneticPr fontId="3"/>
  </si>
  <si>
    <t>40～44歳</t>
    <rPh sb="5" eb="6">
      <t>サイ</t>
    </rPh>
    <phoneticPr fontId="3"/>
  </si>
  <si>
    <t>※　住民基本台帳法の改正により平成２４年度からは外国人を含む</t>
    <rPh sb="2" eb="4">
      <t>ジュウミン</t>
    </rPh>
    <rPh sb="4" eb="6">
      <t>キホン</t>
    </rPh>
    <rPh sb="6" eb="8">
      <t>ダイチョウ</t>
    </rPh>
    <rPh sb="8" eb="9">
      <t>ホウ</t>
    </rPh>
    <rPh sb="10" eb="12">
      <t>カイセイ</t>
    </rPh>
    <rPh sb="15" eb="17">
      <t>ヘイセイ</t>
    </rPh>
    <rPh sb="19" eb="21">
      <t>ネンド</t>
    </rPh>
    <rPh sb="24" eb="26">
      <t>ガイコク</t>
    </rPh>
    <rPh sb="26" eb="27">
      <t>ジン</t>
    </rPh>
    <rPh sb="28" eb="29">
      <t>フク</t>
    </rPh>
    <phoneticPr fontId="3"/>
  </si>
  <si>
    <t xml:space="preserve"> 総数（人）</t>
    <rPh sb="4" eb="5">
      <t>ニン</t>
    </rPh>
    <phoneticPr fontId="3"/>
  </si>
  <si>
    <t>50～54歳</t>
    <rPh sb="5" eb="6">
      <t>サイ</t>
    </rPh>
    <phoneticPr fontId="3"/>
  </si>
  <si>
    <t>55～59歳</t>
    <rPh sb="5" eb="6">
      <t>サイ</t>
    </rPh>
    <phoneticPr fontId="3"/>
  </si>
  <si>
    <t>60～64歳</t>
    <rPh sb="5" eb="6">
      <t>サイ</t>
    </rPh>
    <phoneticPr fontId="3"/>
  </si>
  <si>
    <t>死亡</t>
  </si>
  <si>
    <t>70～74歳</t>
    <rPh sb="5" eb="6">
      <t>サイ</t>
    </rPh>
    <phoneticPr fontId="3"/>
  </si>
  <si>
    <t>75～79歳</t>
    <rPh sb="5" eb="6">
      <t>サイ</t>
    </rPh>
    <phoneticPr fontId="3"/>
  </si>
  <si>
    <t>80歳以上</t>
    <rPh sb="2" eb="3">
      <t>サイ</t>
    </rPh>
    <rPh sb="3" eb="5">
      <t>イジョウ</t>
    </rPh>
    <phoneticPr fontId="3"/>
  </si>
  <si>
    <t>※　10月１日現在　国勢調査</t>
    <rPh sb="10" eb="12">
      <t>コクセイ</t>
    </rPh>
    <rPh sb="12" eb="14">
      <t>チョウサ</t>
    </rPh>
    <phoneticPr fontId="3"/>
  </si>
  <si>
    <t>※　１０月１日現在　国勢調査</t>
  </si>
  <si>
    <t>■　人口異動</t>
    <rPh sb="4" eb="6">
      <t>イドウ</t>
    </rPh>
    <phoneticPr fontId="3"/>
  </si>
  <si>
    <t xml:space="preserve">    年次    </t>
  </si>
  <si>
    <t>出生</t>
  </si>
  <si>
    <t>自然増加</t>
  </si>
  <si>
    <t>平成　６年</t>
    <rPh sb="0" eb="2">
      <t>ヘイセイ</t>
    </rPh>
    <rPh sb="4" eb="5">
      <t>ネン</t>
    </rPh>
    <phoneticPr fontId="3"/>
  </si>
  <si>
    <t>新生児死亡</t>
  </si>
  <si>
    <t>死産</t>
  </si>
  <si>
    <t>婚姻
（件）</t>
    <rPh sb="4" eb="5">
      <t>ケン</t>
    </rPh>
    <phoneticPr fontId="3"/>
  </si>
  <si>
    <t>離婚
（件）</t>
    <rPh sb="4" eb="5">
      <t>ケン</t>
    </rPh>
    <phoneticPr fontId="3"/>
  </si>
  <si>
    <t>令和　４年</t>
    <rPh sb="0" eb="2">
      <t>レイワ</t>
    </rPh>
    <rPh sb="4" eb="5">
      <t>ネン</t>
    </rPh>
    <phoneticPr fontId="3"/>
  </si>
  <si>
    <t xml:space="preserve"> 実数（人）</t>
    <rPh sb="4" eb="5">
      <t>ニン</t>
    </rPh>
    <phoneticPr fontId="3"/>
  </si>
  <si>
    <t>平成　９年</t>
    <rPh sb="0" eb="2">
      <t>ヘイセイ</t>
    </rPh>
    <rPh sb="3" eb="5">
      <t>９ネン</t>
    </rPh>
    <phoneticPr fontId="3"/>
  </si>
  <si>
    <t>平成１０年</t>
    <rPh sb="0" eb="5">
      <t>ヘイセイ１０ネン</t>
    </rPh>
    <phoneticPr fontId="3"/>
  </si>
  <si>
    <t>平成１１年</t>
  </si>
  <si>
    <t>平成２３年</t>
  </si>
  <si>
    <t>平成１４年</t>
  </si>
  <si>
    <t>平成１５年</t>
    <rPh sb="0" eb="2">
      <t>ヘイセイ</t>
    </rPh>
    <rPh sb="4" eb="5">
      <t>ネン</t>
    </rPh>
    <phoneticPr fontId="3"/>
  </si>
  <si>
    <t xml:space="preserve">  年次</t>
  </si>
  <si>
    <t>転入</t>
  </si>
  <si>
    <t>転出</t>
  </si>
  <si>
    <t>増減</t>
    <rPh sb="0" eb="1">
      <t>ゾウ</t>
    </rPh>
    <rPh sb="1" eb="2">
      <t>ゲン</t>
    </rPh>
    <phoneticPr fontId="3"/>
  </si>
  <si>
    <t>※　１月～12月  住民基本台帳</t>
  </si>
  <si>
    <t>出来庭地区</t>
    <rPh sb="2" eb="3">
      <t>ニワ</t>
    </rPh>
    <phoneticPr fontId="3"/>
  </si>
  <si>
    <t>萩原地区</t>
  </si>
  <si>
    <t>初神地区</t>
  </si>
  <si>
    <t>新宮地区</t>
  </si>
  <si>
    <t>世帯数</t>
  </si>
  <si>
    <t>平成１５年</t>
  </si>
  <si>
    <t>平成１８年</t>
    <rPh sb="4" eb="5">
      <t>ネン</t>
    </rPh>
    <phoneticPr fontId="3"/>
  </si>
  <si>
    <t>平成１９年</t>
    <rPh sb="4" eb="5">
      <t>ネン</t>
    </rPh>
    <phoneticPr fontId="3"/>
  </si>
  <si>
    <t>平成２０年</t>
    <rPh sb="4" eb="5">
      <t>ネン</t>
    </rPh>
    <phoneticPr fontId="3"/>
  </si>
  <si>
    <t>平成２１年</t>
    <rPh sb="4" eb="5">
      <t>ネン</t>
    </rPh>
    <phoneticPr fontId="3"/>
  </si>
  <si>
    <t>平成２３年</t>
    <rPh sb="4" eb="5">
      <t>ネン</t>
    </rPh>
    <phoneticPr fontId="3"/>
  </si>
  <si>
    <t>川角地区</t>
  </si>
  <si>
    <t>平成２４年</t>
    <rPh sb="0" eb="2">
      <t>ヘイセイ</t>
    </rPh>
    <rPh sb="4" eb="5">
      <t>ネン</t>
    </rPh>
    <phoneticPr fontId="3"/>
  </si>
  <si>
    <t>平谷地区</t>
  </si>
  <si>
    <t>貴船地区</t>
  </si>
  <si>
    <t>神田地区</t>
  </si>
  <si>
    <t>柿迫地区</t>
  </si>
  <si>
    <t>東山地区</t>
  </si>
  <si>
    <t>平成１９年</t>
  </si>
  <si>
    <t>※　１月～12月  住民基本台帳 外　　（死産については、死胎火葬許可申請数）</t>
    <rPh sb="17" eb="18">
      <t>ホカ</t>
    </rPh>
    <phoneticPr fontId="3"/>
  </si>
  <si>
    <t>※　‰：千分率</t>
    <rPh sb="4" eb="7">
      <t>センブンリツ</t>
    </rPh>
    <phoneticPr fontId="3"/>
  </si>
  <si>
    <t>平成２３年</t>
    <rPh sb="0" eb="2">
      <t>ヘイセイ</t>
    </rPh>
    <rPh sb="4" eb="5">
      <t>ネン</t>
    </rPh>
    <phoneticPr fontId="3"/>
  </si>
  <si>
    <t>平成２４年</t>
  </si>
  <si>
    <t>平成２５年</t>
  </si>
  <si>
    <t>平成２６年</t>
  </si>
  <si>
    <t>平成２５年</t>
    <rPh sb="0" eb="2">
      <t>ヘイセイ</t>
    </rPh>
    <rPh sb="4" eb="5">
      <t>ネン</t>
    </rPh>
    <phoneticPr fontId="3"/>
  </si>
  <si>
    <t>平成２６年</t>
    <rPh sb="0" eb="2">
      <t>ヘイセイ</t>
    </rPh>
    <rPh sb="4" eb="5">
      <t>ネン</t>
    </rPh>
    <phoneticPr fontId="3"/>
  </si>
  <si>
    <t>平成１６年</t>
  </si>
  <si>
    <t>平成３０年</t>
    <rPh sb="0" eb="2">
      <t>ヘイセイ</t>
    </rPh>
    <rPh sb="4" eb="5">
      <t>ネン</t>
    </rPh>
    <phoneticPr fontId="3"/>
  </si>
  <si>
    <t>平成２７年</t>
    <rPh sb="0" eb="2">
      <t>ヘイセイ</t>
    </rPh>
    <rPh sb="4" eb="5">
      <t>ネン</t>
    </rPh>
    <phoneticPr fontId="3"/>
  </si>
  <si>
    <t>平成２７年</t>
  </si>
  <si>
    <t>平成27年</t>
  </si>
  <si>
    <t>平成２７年</t>
    <rPh sb="4" eb="5">
      <t>ネン</t>
    </rPh>
    <phoneticPr fontId="3"/>
  </si>
  <si>
    <t>■　地区別人口・世帯数</t>
  </si>
  <si>
    <t>中溝地区</t>
  </si>
  <si>
    <t>昭和６３年</t>
    <rPh sb="0" eb="2">
      <t>ショウワ</t>
    </rPh>
    <rPh sb="4" eb="5">
      <t>ネン</t>
    </rPh>
    <phoneticPr fontId="3"/>
  </si>
  <si>
    <t>平成　３年</t>
    <rPh sb="0" eb="2">
      <t>ヘイセイ</t>
    </rPh>
    <rPh sb="4" eb="5">
      <t>ネン</t>
    </rPh>
    <phoneticPr fontId="3"/>
  </si>
  <si>
    <t>石神地区</t>
  </si>
  <si>
    <t>団地地区合計</t>
  </si>
  <si>
    <t>平成１８年</t>
  </si>
  <si>
    <t>平成２０年</t>
  </si>
  <si>
    <t>平成２８年</t>
    <rPh sb="0" eb="2">
      <t>ヘイセイ</t>
    </rPh>
    <rPh sb="4" eb="5">
      <t>ネン</t>
    </rPh>
    <phoneticPr fontId="3"/>
  </si>
  <si>
    <t>平成２８年</t>
  </si>
  <si>
    <t>平成27年度から33.76ｋ㎡</t>
    <rPh sb="0" eb="2">
      <t>ヘイセイ</t>
    </rPh>
    <rPh sb="4" eb="5">
      <t>ネン</t>
    </rPh>
    <rPh sb="5" eb="6">
      <t>ド</t>
    </rPh>
    <phoneticPr fontId="3"/>
  </si>
  <si>
    <t>平成２９年</t>
    <rPh sb="0" eb="2">
      <t>ヘイセイ</t>
    </rPh>
    <rPh sb="4" eb="5">
      <t>ネン</t>
    </rPh>
    <phoneticPr fontId="3"/>
  </si>
  <si>
    <t>平成２９年</t>
  </si>
  <si>
    <t>家族内職者</t>
    <rPh sb="2" eb="4">
      <t>ナイショク</t>
    </rPh>
    <rPh sb="4" eb="5">
      <t>シャ</t>
    </rPh>
    <phoneticPr fontId="3"/>
  </si>
  <si>
    <t>平成３０年</t>
  </si>
  <si>
    <t>令和　２年</t>
    <rPh sb="0" eb="2">
      <t>レイワ</t>
    </rPh>
    <rPh sb="4" eb="5">
      <t>ネン</t>
    </rPh>
    <phoneticPr fontId="3"/>
  </si>
  <si>
    <t>令和 元年</t>
    <rPh sb="0" eb="2">
      <t>レイワ</t>
    </rPh>
    <rPh sb="3" eb="4">
      <t>ガン</t>
    </rPh>
    <rPh sb="4" eb="5">
      <t>ネン</t>
    </rPh>
    <phoneticPr fontId="3"/>
  </si>
  <si>
    <t>令和　３年</t>
    <rPh sb="0" eb="2">
      <t>レイワ</t>
    </rPh>
    <rPh sb="4" eb="5">
      <t>ネン</t>
    </rPh>
    <phoneticPr fontId="3"/>
  </si>
  <si>
    <t>令和　２年</t>
    <rPh sb="0" eb="2">
      <t>レイワ</t>
    </rPh>
    <phoneticPr fontId="3"/>
  </si>
  <si>
    <t>令和 2年</t>
    <rPh sb="0" eb="2">
      <t>レイワ</t>
    </rPh>
    <phoneticPr fontId="3"/>
  </si>
  <si>
    <t>令和２年</t>
    <rPh sb="0" eb="2">
      <t>レイワ</t>
    </rPh>
    <rPh sb="3" eb="4">
      <t>ネン</t>
    </rPh>
    <phoneticPr fontId="3"/>
  </si>
  <si>
    <t>令和　６年</t>
    <rPh sb="0" eb="2">
      <t>レイワ</t>
    </rPh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</si>
</sst>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#,##0.0;&quot;△ &quot;#,##0.0"/>
    <numFmt numFmtId="177" formatCode="#,##0.0;[Red]#,##0.0"/>
    <numFmt numFmtId="178" formatCode="#,##0;&quot;△ &quot;#,##0"/>
    <numFmt numFmtId="179" formatCode="#,##0;[Red]#,##0"/>
    <numFmt numFmtId="180" formatCode="#,##0_);[Red]\(#,##0\)"/>
    <numFmt numFmtId="181" formatCode="#,##0_);\(#,##0\)"/>
    <numFmt numFmtId="182" formatCode="0.0"/>
    <numFmt numFmtId="183" formatCode="0.0%"/>
    <numFmt numFmtId="184" formatCode="0.0;&quot;△ &quot;0.0"/>
    <numFmt numFmtId="185" formatCode="0;&quot;△ &quot;0"/>
  </numFmts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Ｐ明朝"/>
      <family val="1"/>
    </font>
    <font>
      <b/>
      <sz val="11"/>
      <name val="ＭＳ Ｐ明朝"/>
      <family val="1"/>
    </font>
    <font>
      <sz val="8"/>
      <color theme="1"/>
      <name val="ＭＳ Ｐゴシック"/>
      <family val="3"/>
    </font>
    <font>
      <sz val="10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139">
    <xf numFmtId="0" fontId="0" fillId="0" borderId="0" xfId="0"/>
    <xf numFmtId="0" fontId="4" fillId="0" borderId="0" xfId="0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horizontal="center" vertical="center"/>
    </xf>
    <xf numFmtId="178" fontId="4" fillId="0" borderId="3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15" applyFont="1" applyFill="1" applyAlignment="1">
      <alignment vertical="center" shrinkToFit="1"/>
    </xf>
    <xf numFmtId="0" fontId="6" fillId="0" borderId="0" xfId="0" applyFont="1" applyFill="1" applyAlignment="1">
      <alignment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3" xfId="15" applyFont="1" applyFill="1" applyBorder="1" applyAlignment="1">
      <alignment horizontal="center" vertical="center" shrinkToFit="1"/>
    </xf>
    <xf numFmtId="0" fontId="1" fillId="0" borderId="3" xfId="13" applyFont="1" applyFill="1" applyBorder="1" applyAlignment="1">
      <alignment vertical="center"/>
    </xf>
    <xf numFmtId="3" fontId="1" fillId="0" borderId="3" xfId="15" applyNumberFormat="1" applyFont="1" applyFill="1" applyBorder="1" applyAlignment="1">
      <alignment vertical="center"/>
    </xf>
    <xf numFmtId="182" fontId="1" fillId="0" borderId="3" xfId="13" applyNumberFormat="1" applyFont="1" applyFill="1" applyBorder="1" applyAlignment="1">
      <alignment vertical="center"/>
    </xf>
    <xf numFmtId="178" fontId="0" fillId="0" borderId="3" xfId="0" applyNumberFormat="1" applyFont="1" applyFill="1" applyBorder="1" applyAlignment="1">
      <alignment vertical="center"/>
    </xf>
    <xf numFmtId="185" fontId="1" fillId="0" borderId="3" xfId="15" applyNumberFormat="1" applyFont="1" applyFill="1" applyBorder="1" applyAlignment="1">
      <alignment vertical="center"/>
    </xf>
    <xf numFmtId="184" fontId="1" fillId="0" borderId="3" xfId="15" applyNumberFormat="1" applyFont="1" applyFill="1" applyBorder="1" applyAlignment="1">
      <alignment vertical="center"/>
    </xf>
    <xf numFmtId="0" fontId="0" fillId="0" borderId="0" xfId="0" applyFont="1" applyFill="1"/>
    <xf numFmtId="180" fontId="6" fillId="0" borderId="0" xfId="10" applyNumberFormat="1" applyFont="1" applyFill="1" applyAlignment="1">
      <alignment vertical="center"/>
    </xf>
    <xf numFmtId="180" fontId="1" fillId="0" borderId="2" xfId="10" applyNumberFormat="1" applyFont="1" applyFill="1" applyBorder="1" applyAlignment="1">
      <alignment vertical="center"/>
    </xf>
    <xf numFmtId="180" fontId="1" fillId="0" borderId="3" xfId="10" applyNumberFormat="1" applyFont="1" applyFill="1" applyBorder="1" applyAlignment="1">
      <alignment vertical="center"/>
    </xf>
    <xf numFmtId="180" fontId="1" fillId="0" borderId="3" xfId="10" applyNumberFormat="1" applyFont="1" applyFill="1" applyBorder="1" applyAlignment="1">
      <alignment vertical="center" shrinkToFit="1"/>
    </xf>
    <xf numFmtId="180" fontId="0" fillId="0" borderId="0" xfId="10" applyNumberFormat="1" applyFont="1" applyFill="1" applyAlignment="1">
      <alignment vertical="center"/>
    </xf>
    <xf numFmtId="180" fontId="0" fillId="0" borderId="0" xfId="10" applyNumberFormat="1" applyFont="1" applyFill="1" applyAlignment="1">
      <alignment vertical="center" shrinkToFit="1"/>
    </xf>
    <xf numFmtId="180" fontId="1" fillId="0" borderId="3" xfId="10" applyNumberFormat="1" applyFont="1" applyFill="1" applyBorder="1" applyAlignment="1">
      <alignment horizontal="center" vertical="center"/>
    </xf>
    <xf numFmtId="180" fontId="1" fillId="0" borderId="3" xfId="10" applyNumberFormat="1" applyFont="1" applyFill="1" applyBorder="1" applyAlignment="1">
      <alignment horizontal="right" vertical="center"/>
    </xf>
    <xf numFmtId="180" fontId="1" fillId="0" borderId="6" xfId="10" applyNumberFormat="1" applyFont="1" applyFill="1" applyBorder="1" applyAlignment="1">
      <alignment horizontal="center" vertical="center"/>
    </xf>
    <xf numFmtId="180" fontId="1" fillId="0" borderId="6" xfId="10" applyNumberFormat="1" applyFont="1" applyFill="1" applyBorder="1" applyAlignment="1">
      <alignment horizontal="right" vertical="center"/>
    </xf>
    <xf numFmtId="180" fontId="0" fillId="0" borderId="0" xfId="10" applyNumberFormat="1" applyFont="1" applyFill="1" applyAlignment="1">
      <alignment horizontal="right" vertical="center"/>
    </xf>
    <xf numFmtId="3" fontId="4" fillId="0" borderId="3" xfId="15" applyNumberFormat="1" applyFont="1" applyFill="1" applyBorder="1" applyAlignment="1">
      <alignment vertical="center"/>
    </xf>
    <xf numFmtId="179" fontId="4" fillId="0" borderId="3" xfId="0" applyNumberFormat="1" applyFont="1" applyFill="1" applyBorder="1" applyAlignment="1">
      <alignment horizontal="right" vertical="center"/>
    </xf>
    <xf numFmtId="9" fontId="4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right" vertical="center"/>
    </xf>
    <xf numFmtId="183" fontId="4" fillId="0" borderId="3" xfId="0" applyNumberFormat="1" applyFont="1" applyFill="1" applyBorder="1" applyAlignment="1">
      <alignment horizontal="right" vertical="center"/>
    </xf>
    <xf numFmtId="183" fontId="4" fillId="0" borderId="3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3" xfId="13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79" fontId="4" fillId="0" borderId="0" xfId="0" applyNumberFormat="1" applyFont="1" applyFill="1" applyAlignment="1">
      <alignment vertical="center"/>
    </xf>
    <xf numFmtId="0" fontId="4" fillId="0" borderId="0" xfId="0" applyFont="1" applyFill="1"/>
    <xf numFmtId="38" fontId="4" fillId="0" borderId="0" xfId="16" applyFont="1" applyFill="1"/>
    <xf numFmtId="0" fontId="4" fillId="0" borderId="0" xfId="0" applyFont="1" applyFill="1" applyAlignment="1">
      <alignment horizontal="center" vertical="center"/>
    </xf>
    <xf numFmtId="38" fontId="4" fillId="0" borderId="3" xfId="16" applyFont="1" applyFill="1" applyBorder="1" applyAlignment="1">
      <alignment vertical="center"/>
    </xf>
    <xf numFmtId="38" fontId="4" fillId="0" borderId="3" xfId="16" applyFont="1" applyFill="1" applyBorder="1" applyAlignment="1">
      <alignment horizontal="right" vertical="center"/>
    </xf>
    <xf numFmtId="38" fontId="4" fillId="0" borderId="3" xfId="16" applyFont="1" applyFill="1" applyBorder="1" applyAlignment="1">
      <alignment horizontal="center" vertical="center" shrinkToFit="1"/>
    </xf>
    <xf numFmtId="38" fontId="4" fillId="0" borderId="0" xfId="0" applyNumberFormat="1" applyFont="1" applyFill="1" applyAlignment="1">
      <alignment horizontal="center" vertical="center"/>
    </xf>
    <xf numFmtId="0" fontId="4" fillId="0" borderId="0" xfId="15" applyFont="1" applyFill="1" applyAlignment="1">
      <alignment vertical="center" shrinkToFit="1"/>
    </xf>
    <xf numFmtId="180" fontId="4" fillId="0" borderId="0" xfId="10" applyNumberFormat="1" applyFont="1" applyFill="1" applyAlignment="1">
      <alignment vertical="center"/>
    </xf>
    <xf numFmtId="180" fontId="4" fillId="0" borderId="3" xfId="1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80" fontId="4" fillId="0" borderId="6" xfId="0" applyNumberFormat="1" applyFont="1" applyFill="1" applyBorder="1" applyAlignment="1">
      <alignment vertical="center"/>
    </xf>
    <xf numFmtId="180" fontId="4" fillId="0" borderId="6" xfId="1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vertical="center" shrinkToFit="1"/>
    </xf>
    <xf numFmtId="180" fontId="4" fillId="0" borderId="3" xfId="10" applyNumberFormat="1" applyFont="1" applyFill="1" applyBorder="1" applyAlignment="1">
      <alignment vertical="center"/>
    </xf>
    <xf numFmtId="180" fontId="4" fillId="0" borderId="3" xfId="10" applyNumberFormat="1" applyFont="1" applyFill="1" applyBorder="1" applyAlignment="1">
      <alignment horizontal="right" vertical="center"/>
    </xf>
    <xf numFmtId="181" fontId="4" fillId="0" borderId="3" xfId="0" applyNumberFormat="1" applyFont="1" applyFill="1" applyBorder="1" applyAlignment="1">
      <alignment horizontal="center" vertical="center" shrinkToFit="1"/>
    </xf>
    <xf numFmtId="181" fontId="4" fillId="0" borderId="3" xfId="0" applyNumberFormat="1" applyFont="1" applyFill="1" applyBorder="1" applyAlignment="1">
      <alignment horizontal="center" vertical="center" wrapText="1" shrinkToFit="1"/>
    </xf>
    <xf numFmtId="181" fontId="4" fillId="0" borderId="2" xfId="0" applyNumberFormat="1" applyFont="1" applyFill="1" applyBorder="1" applyAlignment="1">
      <alignment vertical="center" shrinkToFit="1"/>
    </xf>
    <xf numFmtId="0" fontId="7" fillId="0" borderId="3" xfId="0" applyFont="1" applyFill="1" applyBorder="1" applyAlignment="1">
      <alignment horizontal="center" vertical="center" wrapText="1" shrinkToFit="1"/>
    </xf>
    <xf numFmtId="181" fontId="4" fillId="0" borderId="0" xfId="0" applyNumberFormat="1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3" xfId="15" applyFont="1" applyFill="1" applyBorder="1" applyAlignment="1">
      <alignment horizontal="center" vertical="center" shrinkToFit="1"/>
    </xf>
    <xf numFmtId="181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 shrinkToFit="1"/>
    </xf>
    <xf numFmtId="180" fontId="4" fillId="0" borderId="0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8" fontId="4" fillId="0" borderId="4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2" xfId="15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180" fontId="1" fillId="0" borderId="4" xfId="10" applyNumberFormat="1" applyFont="1" applyFill="1" applyBorder="1" applyAlignment="1">
      <alignment horizontal="center" vertical="center"/>
    </xf>
    <xf numFmtId="180" fontId="1" fillId="0" borderId="5" xfId="10" applyNumberFormat="1" applyFont="1" applyFill="1" applyBorder="1" applyAlignment="1">
      <alignment horizontal="center" vertical="center"/>
    </xf>
    <xf numFmtId="180" fontId="1" fillId="0" borderId="6" xfId="10" applyNumberFormat="1" applyFont="1" applyFill="1" applyBorder="1" applyAlignment="1">
      <alignment horizontal="center" vertical="center"/>
    </xf>
    <xf numFmtId="180" fontId="1" fillId="0" borderId="1" xfId="10" applyNumberFormat="1" applyFont="1" applyFill="1" applyBorder="1" applyAlignment="1">
      <alignment horizontal="center" vertical="center"/>
    </xf>
    <xf numFmtId="180" fontId="1" fillId="0" borderId="2" xfId="10" applyNumberFormat="1" applyFont="1" applyFill="1" applyBorder="1" applyAlignment="1">
      <alignment vertical="center"/>
    </xf>
    <xf numFmtId="180" fontId="1" fillId="0" borderId="1" xfId="10" applyNumberFormat="1" applyFont="1" applyFill="1" applyBorder="1" applyAlignment="1">
      <alignment horizontal="center" vertical="center" shrinkToFit="1"/>
    </xf>
    <xf numFmtId="180" fontId="1" fillId="0" borderId="2" xfId="10" applyNumberFormat="1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2" xfId="15" applyFont="1" applyFill="1" applyBorder="1" applyAlignment="1">
      <alignment vertical="center"/>
    </xf>
    <xf numFmtId="38" fontId="4" fillId="0" borderId="1" xfId="16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38" fontId="4" fillId="0" borderId="3" xfId="16" applyFont="1" applyFill="1" applyBorder="1" applyAlignment="1">
      <alignment horizontal="center" vertical="center"/>
    </xf>
    <xf numFmtId="181" fontId="4" fillId="0" borderId="8" xfId="0" applyNumberFormat="1" applyFont="1" applyFill="1" applyBorder="1" applyAlignment="1">
      <alignment vertical="center"/>
    </xf>
    <xf numFmtId="181" fontId="4" fillId="0" borderId="10" xfId="0" applyNumberFormat="1" applyFont="1" applyFill="1" applyBorder="1" applyAlignment="1">
      <alignment vertical="center"/>
    </xf>
    <xf numFmtId="181" fontId="4" fillId="0" borderId="12" xfId="0" applyNumberFormat="1" applyFont="1" applyFill="1" applyBorder="1" applyAlignment="1">
      <alignment vertical="center"/>
    </xf>
    <xf numFmtId="180" fontId="4" fillId="0" borderId="8" xfId="0" applyNumberFormat="1" applyFont="1" applyFill="1" applyBorder="1" applyAlignment="1">
      <alignment vertical="center"/>
    </xf>
    <xf numFmtId="180" fontId="4" fillId="0" borderId="12" xfId="0" applyNumberFormat="1" applyFont="1" applyFill="1" applyBorder="1" applyAlignment="1">
      <alignment vertical="center"/>
    </xf>
    <xf numFmtId="181" fontId="4" fillId="0" borderId="8" xfId="0" applyNumberFormat="1" applyFont="1" applyFill="1" applyBorder="1" applyAlignment="1">
      <alignment horizontal="center" vertical="center"/>
    </xf>
    <xf numFmtId="181" fontId="4" fillId="0" borderId="9" xfId="0" applyNumberFormat="1" applyFont="1" applyFill="1" applyBorder="1" applyAlignment="1">
      <alignment horizontal="center" vertical="center"/>
    </xf>
    <xf numFmtId="181" fontId="4" fillId="0" borderId="1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180" fontId="4" fillId="0" borderId="3" xfId="10" applyNumberFormat="1" applyFont="1" applyFill="1" applyBorder="1" applyAlignment="1">
      <alignment horizontal="center" vertical="center"/>
    </xf>
    <xf numFmtId="0" fontId="4" fillId="0" borderId="3" xfId="0" applyFont="1" applyFill="1" applyBorder="1"/>
    <xf numFmtId="0" fontId="1" fillId="2" borderId="3" xfId="13" applyFont="1" applyFill="1" applyBorder="1" applyAlignment="1">
      <alignment vertical="center"/>
    </xf>
    <xf numFmtId="182" fontId="1" fillId="2" borderId="3" xfId="13" applyNumberFormat="1" applyFont="1" applyFill="1" applyBorder="1" applyAlignment="1">
      <alignment vertical="center"/>
    </xf>
    <xf numFmtId="185" fontId="1" fillId="2" borderId="3" xfId="15" applyNumberFormat="1" applyFont="1" applyFill="1" applyBorder="1" applyAlignment="1">
      <alignment vertical="center"/>
    </xf>
    <xf numFmtId="184" fontId="1" fillId="2" borderId="3" xfId="15" applyNumberFormat="1" applyFont="1" applyFill="1" applyBorder="1" applyAlignment="1">
      <alignment vertical="center"/>
    </xf>
    <xf numFmtId="3" fontId="1" fillId="2" borderId="3" xfId="15" applyNumberFormat="1" applyFont="1" applyFill="1" applyBorder="1" applyAlignment="1">
      <alignment vertical="center"/>
    </xf>
    <xf numFmtId="180" fontId="1" fillId="2" borderId="3" xfId="10" applyNumberFormat="1" applyFont="1" applyFill="1" applyBorder="1" applyAlignment="1">
      <alignment vertical="center" shrinkToFit="1"/>
    </xf>
    <xf numFmtId="180" fontId="1" fillId="2" borderId="3" xfId="10" applyNumberFormat="1" applyFont="1" applyFill="1" applyBorder="1" applyAlignment="1">
      <alignment vertical="center"/>
    </xf>
    <xf numFmtId="0" fontId="0" fillId="2" borderId="0" xfId="0" applyFont="1" applyFill="1"/>
    <xf numFmtId="180" fontId="0" fillId="2" borderId="0" xfId="10" applyNumberFormat="1" applyFont="1" applyFill="1" applyAlignment="1">
      <alignment vertical="center"/>
    </xf>
  </cellXfs>
  <cellStyles count="17">
    <cellStyle name="パーセント 2" xfId="1" xr:uid="{00000000-0005-0000-0000-000000000000}"/>
    <cellStyle name="桁区切り" xfId="16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3 2" xfId="5" xr:uid="{00000000-0005-0000-0000-000004000000}"/>
    <cellStyle name="桁区切り 4" xfId="6" xr:uid="{00000000-0005-0000-0000-000005000000}"/>
    <cellStyle name="桁区切り 4 2" xfId="7" xr:uid="{00000000-0005-0000-0000-000006000000}"/>
    <cellStyle name="桁区切り 5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3" xfId="12" xr:uid="{00000000-0005-0000-0000-00000C000000}"/>
    <cellStyle name="標準 3 2" xfId="13" xr:uid="{00000000-0005-0000-0000-00000D000000}"/>
    <cellStyle name="標準 4" xfId="14" xr:uid="{00000000-0005-0000-0000-00000E000000}"/>
    <cellStyle name="標準 4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575">
                <a:solidFill>
                  <a:srgbClr val="000000"/>
                </a:solidFill>
              </a:defRPr>
            </a:pPr>
            <a:r>
              <a:rPr lang="ja-JP" altLang="en-US" sz="1575" b="0" i="0" u="none" strike="noStrike" baseline="0">
                <a:solidFill>
                  <a:srgbClr val="000000"/>
                </a:solidFill>
                <a:latin typeface="HGｺﾞｼｯｸE"/>
                <a:ea typeface="HGｺﾞｼｯｸE"/>
                <a:cs typeface="ＭＳ Ｐゴシック"/>
              </a:rPr>
              <a:t>産業別就業人口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（国勢調査）</a:t>
            </a:r>
            <a:endParaRPr lang="ja-JP" altLang="en-US" sz="15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gradFill rotWithShape="0">
          <a:gsLst>
            <a:gs pos="0">
              <a:srgbClr val="CCFFCC"/>
            </a:gs>
            <a:gs pos="50000">
              <a:srgbClr val="CCFFCC">
                <a:gamma/>
                <a:tint val="39216"/>
                <a:invGamma/>
              </a:srgbClr>
            </a:gs>
            <a:gs pos="100000">
              <a:srgbClr val="CCFFCC"/>
            </a:gs>
          </a:gsLst>
          <a:lin ang="5400000" scaled="1"/>
          <a:tileRect/>
        </a:gradFill>
        <a:ln w="25400">
          <a:noFill/>
        </a:ln>
      </c:spPr>
    </c:title>
    <c:autoTitleDeleted val="0"/>
    <c:view3D>
      <c:rotX val="22"/>
      <c:hPercent val="100"/>
      <c:rotY val="12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ltHorz">
              <a:fgClr>
                <a:srgbClr val="CCFFFF"/>
              </a:fgClr>
              <a:bgClr>
                <a:srgbClr val="9999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0-1296-4B59-B459-D9D1BE6E017B}"/>
            </c:ext>
          </c:extLst>
        </c:ser>
        <c:ser>
          <c:idx val="1"/>
          <c:order val="1"/>
          <c:spPr>
            <a:pattFill prst="pct5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1-1296-4B59-B459-D9D1BE6E017B}"/>
            </c:ext>
          </c:extLst>
        </c:ser>
        <c:ser>
          <c:idx val="2"/>
          <c:order val="2"/>
          <c:spPr>
            <a:pattFill prst="diagBrick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2-1296-4B59-B459-D9D1BE6E017B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296-4B59-B459-D9D1BE6E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"/>
        <c:axId val="2"/>
        <c:axId val="4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horzOverflow="overflow" vert="wordArtVertRtl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erAx>
        <c:axId val="4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tickLblSkip val="16"/>
      </c:ser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575">
                <a:solidFill>
                  <a:srgbClr val="000000"/>
                </a:solidFill>
              </a:defRPr>
            </a:pPr>
            <a:r>
              <a:rPr lang="ja-JP" altLang="en-US" sz="1575" b="0" i="0" u="none" strike="noStrike" baseline="0">
                <a:solidFill>
                  <a:srgbClr val="000000"/>
                </a:solidFill>
                <a:latin typeface="HGｺﾞｼｯｸE"/>
                <a:ea typeface="HGｺﾞｼｯｸE"/>
                <a:cs typeface="ＭＳ Ｐゴシック"/>
              </a:rPr>
              <a:t>産業別就業人口</a:t>
            </a:r>
            <a:r>
              <a:rPr lang="ja-JP" altLang="en-US"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（国勢調査）</a:t>
            </a:r>
            <a:endParaRPr lang="ja-JP" altLang="en-US" sz="15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gradFill rotWithShape="0">
          <a:gsLst>
            <a:gs pos="0">
              <a:srgbClr val="CCFFCC"/>
            </a:gs>
            <a:gs pos="50000">
              <a:srgbClr val="CCFFCC">
                <a:gamma/>
                <a:tint val="39216"/>
                <a:invGamma/>
              </a:srgbClr>
            </a:gs>
            <a:gs pos="100000">
              <a:srgbClr val="CCFFCC"/>
            </a:gs>
          </a:gsLst>
          <a:lin ang="5400000" scaled="1"/>
          <a:tileRect/>
        </a:gradFill>
        <a:ln w="25400">
          <a:noFill/>
        </a:ln>
      </c:spPr>
    </c:title>
    <c:autoTitleDeleted val="0"/>
    <c:view3D>
      <c:rotX val="22"/>
      <c:hPercent val="100"/>
      <c:rotY val="12"/>
      <c:depthPercent val="100"/>
      <c:rAngAx val="0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standard"/>
        <c:varyColors val="0"/>
        <c:ser>
          <c:idx val="0"/>
          <c:order val="0"/>
          <c:spPr>
            <a:pattFill prst="ltHorz">
              <a:fgClr>
                <a:srgbClr val="CCFFFF"/>
              </a:fgClr>
              <a:bgClr>
                <a:srgbClr val="9999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0-5CB7-4ED3-9DFD-AD0AB3CBBE94}"/>
            </c:ext>
          </c:extLst>
        </c:ser>
        <c:ser>
          <c:idx val="1"/>
          <c:order val="1"/>
          <c:spPr>
            <a:pattFill prst="pct50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1-5CB7-4ED3-9DFD-AD0AB3CBBE94}"/>
            </c:ext>
          </c:extLst>
        </c:ser>
        <c:ser>
          <c:idx val="2"/>
          <c:order val="2"/>
          <c:spPr>
            <a:pattFill prst="diagBrick">
              <a:fgClr>
                <a:srgbClr val="FFFF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shape val="cylinder"/>
          <c:extLst>
            <c:ext xmlns:c16="http://schemas.microsoft.com/office/drawing/2014/chart" uri="{C3380CC4-5D6E-409C-BE32-E72D297353CC}">
              <c16:uniqueId val="{00000002-5CB7-4ED3-9DFD-AD0AB3CBBE94}"/>
            </c:ext>
          </c:extLst>
        </c:ser>
        <c:ser>
          <c:idx val="3"/>
          <c:order val="3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5CB7-4ED3-9DFD-AD0AB3CBB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"/>
        <c:axId val="2"/>
        <c:axId val="4"/>
      </c:bar3D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horzOverflow="overflow" vert="wordArtVertRtl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erAx>
        <c:axId val="4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900">
                    <a:solidFill>
                      <a:srgbClr val="000000"/>
                    </a:solidFill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tickLblSkip val="16"/>
      </c:ser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 horzOverflow="overflow" anchor="ctr" anchorCtr="1"/>
    <a:lstStyle/>
    <a:p>
      <a:pPr algn="ctr" rtl="0">
        <a:defRPr lang="ja-JP" altLang="en-US"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3</xdr:col>
      <xdr:colOff>590550</xdr:colOff>
      <xdr:row>49</xdr:row>
      <xdr:rowOff>0</xdr:rowOff>
    </xdr:to>
    <xdr:graphicFrame macro="">
      <xdr:nvGraphicFramePr>
        <xdr:cNvPr id="402553" name="Chart 2">
          <a:extLst>
            <a:ext uri="{FF2B5EF4-FFF2-40B4-BE49-F238E27FC236}">
              <a16:creationId xmlns:a16="http://schemas.microsoft.com/office/drawing/2014/main" id="{00000000-0008-0000-0500-000079240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80</xdr:row>
      <xdr:rowOff>0</xdr:rowOff>
    </xdr:from>
    <xdr:to>
      <xdr:col>2</xdr:col>
      <xdr:colOff>704850</xdr:colOff>
      <xdr:row>80</xdr:row>
      <xdr:rowOff>0</xdr:rowOff>
    </xdr:to>
    <xdr:graphicFrame macro="">
      <xdr:nvGraphicFramePr>
        <xdr:cNvPr id="401529" name="Chart 2">
          <a:extLst>
            <a:ext uri="{FF2B5EF4-FFF2-40B4-BE49-F238E27FC236}">
              <a16:creationId xmlns:a16="http://schemas.microsoft.com/office/drawing/2014/main" id="{00000000-0008-0000-0600-000079200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view="pageBreakPreview" zoomScale="85" zoomScaleSheetLayoutView="85" workbookViewId="0">
      <pane ySplit="3" topLeftCell="A4" activePane="bottomLeft" state="frozen"/>
      <selection pane="bottomLeft"/>
    </sheetView>
  </sheetViews>
  <sheetFormatPr defaultColWidth="8.88671875" defaultRowHeight="18.600000000000001" customHeight="1" x14ac:dyDescent="0.2"/>
  <cols>
    <col min="1" max="1" width="13.6640625" style="1" customWidth="1"/>
    <col min="2" max="5" width="10.6640625" style="1" customWidth="1"/>
    <col min="6" max="6" width="10.6640625" style="2" customWidth="1"/>
    <col min="7" max="7" width="10.6640625" style="1" customWidth="1"/>
    <col min="8" max="8" width="10.6640625" style="2" customWidth="1"/>
    <col min="9" max="10" width="10.6640625" style="1" customWidth="1"/>
    <col min="11" max="16384" width="8.88671875" style="1"/>
  </cols>
  <sheetData>
    <row r="1" spans="1:10" ht="18.600000000000001" customHeight="1" x14ac:dyDescent="0.2">
      <c r="A1" s="3" t="s">
        <v>108</v>
      </c>
    </row>
    <row r="2" spans="1:10" ht="13.2" x14ac:dyDescent="0.2">
      <c r="A2" s="87" t="s">
        <v>7</v>
      </c>
      <c r="B2" s="89" t="s">
        <v>103</v>
      </c>
      <c r="C2" s="10"/>
      <c r="D2" s="11" t="s">
        <v>22</v>
      </c>
      <c r="E2" s="13"/>
      <c r="F2" s="83" t="s">
        <v>99</v>
      </c>
      <c r="G2" s="84"/>
      <c r="H2" s="85" t="s">
        <v>59</v>
      </c>
      <c r="I2" s="86"/>
      <c r="J2" s="4" t="s">
        <v>12</v>
      </c>
    </row>
    <row r="3" spans="1:10" ht="13.2" x14ac:dyDescent="0.2">
      <c r="A3" s="88"/>
      <c r="B3" s="88"/>
      <c r="C3" s="6" t="s">
        <v>104</v>
      </c>
      <c r="D3" s="6" t="s">
        <v>105</v>
      </c>
      <c r="E3" s="6" t="s">
        <v>38</v>
      </c>
      <c r="F3" s="14" t="s">
        <v>107</v>
      </c>
      <c r="G3" s="6" t="s">
        <v>102</v>
      </c>
      <c r="H3" s="14" t="s">
        <v>100</v>
      </c>
      <c r="I3" s="6" t="s">
        <v>102</v>
      </c>
      <c r="J3" s="5" t="s">
        <v>60</v>
      </c>
    </row>
    <row r="4" spans="1:10" ht="18.600000000000001" customHeight="1" x14ac:dyDescent="0.2">
      <c r="A4" s="6" t="s">
        <v>29</v>
      </c>
      <c r="B4" s="8"/>
      <c r="C4" s="8">
        <v>7082</v>
      </c>
      <c r="D4" s="8"/>
      <c r="E4" s="8"/>
      <c r="F4" s="15"/>
      <c r="G4" s="18"/>
      <c r="H4" s="15"/>
      <c r="I4" s="20"/>
      <c r="J4" s="20">
        <v>208.4</v>
      </c>
    </row>
    <row r="5" spans="1:10" ht="18.600000000000001" customHeight="1" x14ac:dyDescent="0.2">
      <c r="A5" s="6" t="s">
        <v>56</v>
      </c>
      <c r="B5" s="8"/>
      <c r="C5" s="8">
        <v>7384</v>
      </c>
      <c r="D5" s="8"/>
      <c r="E5" s="8"/>
      <c r="F5" s="15"/>
      <c r="G5" s="18"/>
      <c r="H5" s="15">
        <f t="shared" ref="H5:H24" si="0">C5-C4</f>
        <v>302</v>
      </c>
      <c r="I5" s="20">
        <v>4.3</v>
      </c>
      <c r="J5" s="20">
        <v>217.3</v>
      </c>
    </row>
    <row r="6" spans="1:10" ht="18.600000000000001" customHeight="1" x14ac:dyDescent="0.2">
      <c r="A6" s="6" t="s">
        <v>79</v>
      </c>
      <c r="B6" s="8"/>
      <c r="C6" s="8">
        <v>7434</v>
      </c>
      <c r="D6" s="8"/>
      <c r="E6" s="8"/>
      <c r="F6" s="15"/>
      <c r="G6" s="18"/>
      <c r="H6" s="15">
        <f t="shared" si="0"/>
        <v>50</v>
      </c>
      <c r="I6" s="20">
        <v>0.7</v>
      </c>
      <c r="J6" s="20">
        <v>218.8</v>
      </c>
    </row>
    <row r="7" spans="1:10" ht="18.600000000000001" customHeight="1" x14ac:dyDescent="0.2">
      <c r="A7" s="6" t="s">
        <v>80</v>
      </c>
      <c r="B7" s="8"/>
      <c r="C7" s="8">
        <v>7510</v>
      </c>
      <c r="D7" s="8"/>
      <c r="E7" s="8"/>
      <c r="F7" s="15"/>
      <c r="G7" s="18"/>
      <c r="H7" s="15">
        <f t="shared" si="0"/>
        <v>76</v>
      </c>
      <c r="I7" s="20">
        <v>1</v>
      </c>
      <c r="J7" s="20">
        <v>221</v>
      </c>
    </row>
    <row r="8" spans="1:10" ht="18.600000000000001" customHeight="1" x14ac:dyDescent="0.2">
      <c r="A8" s="6" t="s">
        <v>47</v>
      </c>
      <c r="B8" s="8"/>
      <c r="C8" s="8">
        <v>7744</v>
      </c>
      <c r="D8" s="8"/>
      <c r="E8" s="8"/>
      <c r="F8" s="15"/>
      <c r="G8" s="18"/>
      <c r="H8" s="15">
        <f t="shared" si="0"/>
        <v>234</v>
      </c>
      <c r="I8" s="20">
        <v>3.1</v>
      </c>
      <c r="J8" s="20">
        <v>227.9</v>
      </c>
    </row>
    <row r="9" spans="1:10" ht="18.600000000000001" customHeight="1" x14ac:dyDescent="0.2">
      <c r="A9" s="6" t="s">
        <v>25</v>
      </c>
      <c r="B9" s="8"/>
      <c r="C9" s="8">
        <v>9355</v>
      </c>
      <c r="D9" s="8"/>
      <c r="E9" s="8"/>
      <c r="F9" s="15"/>
      <c r="G9" s="18"/>
      <c r="H9" s="15">
        <f t="shared" si="0"/>
        <v>1611</v>
      </c>
      <c r="I9" s="20">
        <v>20.8</v>
      </c>
      <c r="J9" s="20">
        <v>275.3</v>
      </c>
    </row>
    <row r="10" spans="1:10" ht="18.600000000000001" customHeight="1" x14ac:dyDescent="0.2">
      <c r="A10" s="6" t="s">
        <v>31</v>
      </c>
      <c r="B10" s="8">
        <v>2125</v>
      </c>
      <c r="C10" s="8">
        <v>9291</v>
      </c>
      <c r="D10" s="8">
        <v>4456</v>
      </c>
      <c r="E10" s="8">
        <v>4835</v>
      </c>
      <c r="F10" s="15"/>
      <c r="G10" s="18"/>
      <c r="H10" s="15">
        <f t="shared" si="0"/>
        <v>-64</v>
      </c>
      <c r="I10" s="18">
        <f t="shared" ref="I10:I24" si="1">ROUND((C10-C9)/C9*100,1)</f>
        <v>-0.7</v>
      </c>
      <c r="J10" s="20">
        <v>273.39999999999998</v>
      </c>
    </row>
    <row r="11" spans="1:10" ht="18.600000000000001" customHeight="1" x14ac:dyDescent="0.2">
      <c r="A11" s="6" t="s">
        <v>1</v>
      </c>
      <c r="B11" s="8">
        <v>2159</v>
      </c>
      <c r="C11" s="8">
        <v>9479</v>
      </c>
      <c r="D11" s="8">
        <v>4563</v>
      </c>
      <c r="E11" s="8">
        <v>4916</v>
      </c>
      <c r="F11" s="15">
        <f t="shared" ref="F11:F24" si="2">B11-B10</f>
        <v>34</v>
      </c>
      <c r="G11" s="18">
        <f t="shared" ref="G11:G24" si="3">ROUND((B11-B10)/B10*100,1)</f>
        <v>1.6</v>
      </c>
      <c r="H11" s="15">
        <f t="shared" si="0"/>
        <v>188</v>
      </c>
      <c r="I11" s="18">
        <f t="shared" si="1"/>
        <v>2</v>
      </c>
      <c r="J11" s="20">
        <v>279</v>
      </c>
    </row>
    <row r="12" spans="1:10" ht="18.600000000000001" customHeight="1" x14ac:dyDescent="0.2">
      <c r="A12" s="6" t="s">
        <v>35</v>
      </c>
      <c r="B12" s="8">
        <v>2209</v>
      </c>
      <c r="C12" s="8">
        <v>9324</v>
      </c>
      <c r="D12" s="8">
        <v>4500</v>
      </c>
      <c r="E12" s="8">
        <v>4824</v>
      </c>
      <c r="F12" s="15">
        <f t="shared" si="2"/>
        <v>50</v>
      </c>
      <c r="G12" s="18">
        <f t="shared" si="3"/>
        <v>2.2999999999999998</v>
      </c>
      <c r="H12" s="15">
        <f t="shared" si="0"/>
        <v>-155</v>
      </c>
      <c r="I12" s="18">
        <f t="shared" si="1"/>
        <v>-1.6</v>
      </c>
      <c r="J12" s="20">
        <v>274.39999999999998</v>
      </c>
    </row>
    <row r="13" spans="1:10" ht="18.600000000000001" customHeight="1" x14ac:dyDescent="0.2">
      <c r="A13" s="6" t="s">
        <v>36</v>
      </c>
      <c r="B13" s="8">
        <v>2352</v>
      </c>
      <c r="C13" s="8">
        <v>9387</v>
      </c>
      <c r="D13" s="8">
        <v>4526</v>
      </c>
      <c r="E13" s="8">
        <v>4861</v>
      </c>
      <c r="F13" s="15">
        <f t="shared" si="2"/>
        <v>143</v>
      </c>
      <c r="G13" s="18">
        <f t="shared" si="3"/>
        <v>6.5</v>
      </c>
      <c r="H13" s="15">
        <f t="shared" si="0"/>
        <v>63</v>
      </c>
      <c r="I13" s="18">
        <f t="shared" si="1"/>
        <v>0.7</v>
      </c>
      <c r="J13" s="20">
        <v>276.3</v>
      </c>
    </row>
    <row r="14" spans="1:10" ht="18.600000000000001" customHeight="1" x14ac:dyDescent="0.2">
      <c r="A14" s="6" t="s">
        <v>37</v>
      </c>
      <c r="B14" s="8">
        <v>4077</v>
      </c>
      <c r="C14" s="8">
        <v>14884</v>
      </c>
      <c r="D14" s="8">
        <v>7230</v>
      </c>
      <c r="E14" s="8">
        <v>7654</v>
      </c>
      <c r="F14" s="15">
        <f t="shared" si="2"/>
        <v>1725</v>
      </c>
      <c r="G14" s="18">
        <f t="shared" si="3"/>
        <v>73.3</v>
      </c>
      <c r="H14" s="15">
        <f t="shared" si="0"/>
        <v>5497</v>
      </c>
      <c r="I14" s="18">
        <f t="shared" si="1"/>
        <v>58.6</v>
      </c>
      <c r="J14" s="20">
        <v>483</v>
      </c>
    </row>
    <row r="15" spans="1:10" ht="18.600000000000001" customHeight="1" x14ac:dyDescent="0.2">
      <c r="A15" s="6" t="s">
        <v>32</v>
      </c>
      <c r="B15" s="8">
        <v>5655</v>
      </c>
      <c r="C15" s="8">
        <v>20604</v>
      </c>
      <c r="D15" s="8">
        <v>10004</v>
      </c>
      <c r="E15" s="8">
        <v>10600</v>
      </c>
      <c r="F15" s="15">
        <f t="shared" si="2"/>
        <v>1578</v>
      </c>
      <c r="G15" s="18">
        <f t="shared" si="3"/>
        <v>38.700000000000003</v>
      </c>
      <c r="H15" s="15">
        <f t="shared" si="0"/>
        <v>5720</v>
      </c>
      <c r="I15" s="18">
        <f t="shared" si="1"/>
        <v>38.4</v>
      </c>
      <c r="J15" s="20">
        <v>606.4</v>
      </c>
    </row>
    <row r="16" spans="1:10" ht="18.600000000000001" customHeight="1" x14ac:dyDescent="0.2">
      <c r="A16" s="6" t="s">
        <v>39</v>
      </c>
      <c r="B16" s="8">
        <v>6811</v>
      </c>
      <c r="C16" s="8">
        <v>24252</v>
      </c>
      <c r="D16" s="8">
        <v>11785</v>
      </c>
      <c r="E16" s="8">
        <v>12467</v>
      </c>
      <c r="F16" s="15">
        <f t="shared" si="2"/>
        <v>1156</v>
      </c>
      <c r="G16" s="18">
        <f t="shared" si="3"/>
        <v>20.399999999999999</v>
      </c>
      <c r="H16" s="15">
        <f t="shared" si="0"/>
        <v>3648</v>
      </c>
      <c r="I16" s="18">
        <f t="shared" si="1"/>
        <v>17.7</v>
      </c>
      <c r="J16" s="20">
        <v>713.7</v>
      </c>
    </row>
    <row r="17" spans="1:11" ht="18.600000000000001" customHeight="1" x14ac:dyDescent="0.2">
      <c r="A17" s="6" t="s">
        <v>6</v>
      </c>
      <c r="B17" s="8">
        <v>7362</v>
      </c>
      <c r="C17" s="8">
        <v>25346</v>
      </c>
      <c r="D17" s="8">
        <v>12264</v>
      </c>
      <c r="E17" s="8">
        <v>13082</v>
      </c>
      <c r="F17" s="15">
        <f t="shared" si="2"/>
        <v>551</v>
      </c>
      <c r="G17" s="18">
        <f t="shared" si="3"/>
        <v>8.1</v>
      </c>
      <c r="H17" s="15">
        <f t="shared" si="0"/>
        <v>1094</v>
      </c>
      <c r="I17" s="18">
        <f t="shared" si="1"/>
        <v>4.5</v>
      </c>
      <c r="J17" s="20">
        <v>745.9</v>
      </c>
    </row>
    <row r="18" spans="1:11" ht="18.600000000000001" customHeight="1" x14ac:dyDescent="0.2">
      <c r="A18" s="6" t="s">
        <v>30</v>
      </c>
      <c r="B18" s="8">
        <v>7800</v>
      </c>
      <c r="C18" s="8">
        <v>25263</v>
      </c>
      <c r="D18" s="8">
        <v>12146</v>
      </c>
      <c r="E18" s="8">
        <v>13117</v>
      </c>
      <c r="F18" s="15">
        <f t="shared" si="2"/>
        <v>438</v>
      </c>
      <c r="G18" s="18">
        <f t="shared" si="3"/>
        <v>5.9</v>
      </c>
      <c r="H18" s="15">
        <f t="shared" si="0"/>
        <v>-83</v>
      </c>
      <c r="I18" s="18">
        <f t="shared" si="1"/>
        <v>-0.3</v>
      </c>
      <c r="J18" s="20">
        <v>753.9</v>
      </c>
    </row>
    <row r="19" spans="1:11" ht="18.600000000000001" customHeight="1" x14ac:dyDescent="0.2">
      <c r="A19" s="6" t="s">
        <v>40</v>
      </c>
      <c r="B19" s="8">
        <v>8269</v>
      </c>
      <c r="C19" s="8">
        <v>24953</v>
      </c>
      <c r="D19" s="8">
        <v>12046</v>
      </c>
      <c r="E19" s="8">
        <v>12907</v>
      </c>
      <c r="F19" s="15">
        <f t="shared" si="2"/>
        <v>469</v>
      </c>
      <c r="G19" s="18">
        <f t="shared" si="3"/>
        <v>6</v>
      </c>
      <c r="H19" s="15">
        <f t="shared" si="0"/>
        <v>-310</v>
      </c>
      <c r="I19" s="18">
        <f t="shared" si="1"/>
        <v>-1.2</v>
      </c>
      <c r="J19" s="20">
        <v>744.6</v>
      </c>
    </row>
    <row r="20" spans="1:11" ht="18.600000000000001" customHeight="1" x14ac:dyDescent="0.2">
      <c r="A20" s="6" t="s">
        <v>13</v>
      </c>
      <c r="B20" s="8">
        <v>8985</v>
      </c>
      <c r="C20" s="8">
        <v>25392</v>
      </c>
      <c r="D20" s="8">
        <v>12230</v>
      </c>
      <c r="E20" s="8">
        <v>13162</v>
      </c>
      <c r="F20" s="15">
        <f t="shared" si="2"/>
        <v>716</v>
      </c>
      <c r="G20" s="18">
        <f t="shared" si="3"/>
        <v>8.6999999999999993</v>
      </c>
      <c r="H20" s="15">
        <f t="shared" si="0"/>
        <v>439</v>
      </c>
      <c r="I20" s="18">
        <f t="shared" si="1"/>
        <v>1.8</v>
      </c>
      <c r="J20" s="20">
        <v>757.7</v>
      </c>
      <c r="K20" s="1" t="s">
        <v>97</v>
      </c>
    </row>
    <row r="21" spans="1:11" ht="18.600000000000001" customHeight="1" x14ac:dyDescent="0.2">
      <c r="A21" s="6" t="s">
        <v>15</v>
      </c>
      <c r="B21" s="8">
        <v>9211</v>
      </c>
      <c r="C21" s="8">
        <v>25103</v>
      </c>
      <c r="D21" s="8">
        <v>12069</v>
      </c>
      <c r="E21" s="8">
        <v>13034</v>
      </c>
      <c r="F21" s="15">
        <f t="shared" si="2"/>
        <v>226</v>
      </c>
      <c r="G21" s="18">
        <f t="shared" si="3"/>
        <v>2.5</v>
      </c>
      <c r="H21" s="15">
        <f t="shared" si="0"/>
        <v>-289</v>
      </c>
      <c r="I21" s="18">
        <f t="shared" si="1"/>
        <v>-1.1000000000000001</v>
      </c>
      <c r="J21" s="20">
        <f>C21/33.62</f>
        <v>746.66864961332544</v>
      </c>
      <c r="K21" s="1" t="s">
        <v>98</v>
      </c>
    </row>
    <row r="22" spans="1:11" ht="18.600000000000001" customHeight="1" x14ac:dyDescent="0.2">
      <c r="A22" s="6" t="s">
        <v>81</v>
      </c>
      <c r="B22" s="8">
        <v>9291</v>
      </c>
      <c r="C22" s="8">
        <v>24533</v>
      </c>
      <c r="D22" s="8">
        <v>11808</v>
      </c>
      <c r="E22" s="8">
        <v>12725</v>
      </c>
      <c r="F22" s="15">
        <f t="shared" si="2"/>
        <v>80</v>
      </c>
      <c r="G22" s="18">
        <f t="shared" si="3"/>
        <v>0.9</v>
      </c>
      <c r="H22" s="15">
        <f t="shared" si="0"/>
        <v>-570</v>
      </c>
      <c r="I22" s="18">
        <f t="shared" si="1"/>
        <v>-2.2999999999999998</v>
      </c>
      <c r="J22" s="20">
        <f>C22/33.62</f>
        <v>729.71445568114223</v>
      </c>
    </row>
    <row r="23" spans="1:11" ht="18.600000000000001" customHeight="1" x14ac:dyDescent="0.2">
      <c r="A23" s="6" t="s">
        <v>225</v>
      </c>
      <c r="B23" s="8">
        <v>9430</v>
      </c>
      <c r="C23" s="8">
        <v>23755</v>
      </c>
      <c r="D23" s="8">
        <v>11460</v>
      </c>
      <c r="E23" s="8">
        <v>12295</v>
      </c>
      <c r="F23" s="15">
        <f t="shared" si="2"/>
        <v>139</v>
      </c>
      <c r="G23" s="18">
        <f t="shared" si="3"/>
        <v>1.5</v>
      </c>
      <c r="H23" s="15">
        <f t="shared" si="0"/>
        <v>-778</v>
      </c>
      <c r="I23" s="18">
        <f t="shared" si="1"/>
        <v>-3.2</v>
      </c>
      <c r="J23" s="20">
        <f>C23/33.76</f>
        <v>703.64336492891005</v>
      </c>
      <c r="K23" s="1" t="s">
        <v>239</v>
      </c>
    </row>
    <row r="24" spans="1:11" ht="18.600000000000001" customHeight="1" x14ac:dyDescent="0.2">
      <c r="A24" s="6" t="s">
        <v>244</v>
      </c>
      <c r="B24" s="8">
        <v>9422</v>
      </c>
      <c r="C24" s="8">
        <v>22834</v>
      </c>
      <c r="D24" s="8">
        <v>10958</v>
      </c>
      <c r="E24" s="8">
        <v>11876</v>
      </c>
      <c r="F24" s="15">
        <f t="shared" si="2"/>
        <v>-8</v>
      </c>
      <c r="G24" s="18">
        <f t="shared" si="3"/>
        <v>-0.1</v>
      </c>
      <c r="H24" s="15">
        <f t="shared" si="0"/>
        <v>-921</v>
      </c>
      <c r="I24" s="18">
        <f t="shared" si="1"/>
        <v>-3.9</v>
      </c>
      <c r="J24" s="20">
        <f>C24/33.76</f>
        <v>676.36255924170621</v>
      </c>
      <c r="K24" s="1" t="s">
        <v>239</v>
      </c>
    </row>
    <row r="25" spans="1:11" ht="18.600000000000001" customHeight="1" x14ac:dyDescent="0.2">
      <c r="A25" s="1" t="s">
        <v>172</v>
      </c>
      <c r="B25" s="9"/>
      <c r="C25" s="9"/>
      <c r="D25" s="12"/>
      <c r="E25" s="12"/>
      <c r="F25" s="16"/>
      <c r="G25" s="19"/>
      <c r="H25" s="16"/>
      <c r="I25" s="21"/>
      <c r="J25" s="19"/>
    </row>
    <row r="26" spans="1:11" ht="18.600000000000001" customHeight="1" x14ac:dyDescent="0.2">
      <c r="A26" s="1" t="s">
        <v>42</v>
      </c>
    </row>
  </sheetData>
  <mergeCells count="4">
    <mergeCell ref="F2:G2"/>
    <mergeCell ref="H2:I2"/>
    <mergeCell ref="A2:A3"/>
    <mergeCell ref="B2:B3"/>
  </mergeCells>
  <phoneticPr fontId="3"/>
  <pageMargins left="0.39370078740157483" right="0.39370078740157483" top="0.39370078740157483" bottom="0.39370078740157483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0"/>
  <sheetViews>
    <sheetView view="pageBreakPreview" zoomScale="85" zoomScaleSheetLayoutView="85" workbookViewId="0">
      <selection activeCell="B68" sqref="B68:I68"/>
    </sheetView>
  </sheetViews>
  <sheetFormatPr defaultColWidth="8.88671875" defaultRowHeight="13.2" x14ac:dyDescent="0.2"/>
  <cols>
    <col min="1" max="1" width="10.6640625" style="22" customWidth="1"/>
    <col min="2" max="19" width="7.88671875" style="22" customWidth="1"/>
    <col min="20" max="20" width="3.33203125" style="22" customWidth="1"/>
    <col min="21" max="16384" width="8.88671875" style="22"/>
  </cols>
  <sheetData>
    <row r="1" spans="1:19" x14ac:dyDescent="0.2">
      <c r="A1" s="24" t="s">
        <v>174</v>
      </c>
    </row>
    <row r="2" spans="1:19" x14ac:dyDescent="0.2">
      <c r="A2" s="93" t="s">
        <v>175</v>
      </c>
      <c r="B2" s="90" t="s">
        <v>176</v>
      </c>
      <c r="C2" s="91"/>
      <c r="D2" s="91"/>
      <c r="E2" s="92"/>
      <c r="F2" s="90" t="s">
        <v>168</v>
      </c>
      <c r="G2" s="91"/>
      <c r="H2" s="91"/>
      <c r="I2" s="92"/>
      <c r="J2" s="90" t="s">
        <v>177</v>
      </c>
      <c r="K2" s="92"/>
      <c r="L2" s="90" t="s">
        <v>151</v>
      </c>
      <c r="M2" s="92"/>
      <c r="N2" s="90" t="s">
        <v>179</v>
      </c>
      <c r="O2" s="92"/>
      <c r="P2" s="90" t="s">
        <v>180</v>
      </c>
      <c r="Q2" s="92"/>
      <c r="R2" s="95" t="s">
        <v>181</v>
      </c>
      <c r="S2" s="95" t="s">
        <v>182</v>
      </c>
    </row>
    <row r="3" spans="1:19" s="23" customFormat="1" x14ac:dyDescent="0.2">
      <c r="A3" s="94"/>
      <c r="B3" s="26" t="s">
        <v>164</v>
      </c>
      <c r="C3" s="26" t="s">
        <v>105</v>
      </c>
      <c r="D3" s="26" t="s">
        <v>38</v>
      </c>
      <c r="E3" s="26" t="s">
        <v>70</v>
      </c>
      <c r="F3" s="26" t="s">
        <v>164</v>
      </c>
      <c r="G3" s="26" t="s">
        <v>105</v>
      </c>
      <c r="H3" s="26" t="s">
        <v>38</v>
      </c>
      <c r="I3" s="26" t="s">
        <v>70</v>
      </c>
      <c r="J3" s="26" t="s">
        <v>184</v>
      </c>
      <c r="K3" s="26" t="s">
        <v>70</v>
      </c>
      <c r="L3" s="26" t="s">
        <v>184</v>
      </c>
      <c r="M3" s="26" t="s">
        <v>70</v>
      </c>
      <c r="N3" s="26" t="s">
        <v>184</v>
      </c>
      <c r="O3" s="26" t="s">
        <v>70</v>
      </c>
      <c r="P3" s="26" t="s">
        <v>184</v>
      </c>
      <c r="Q3" s="26" t="s">
        <v>70</v>
      </c>
      <c r="R3" s="94"/>
      <c r="S3" s="94"/>
    </row>
    <row r="4" spans="1:19" ht="15.75" hidden="1" customHeight="1" x14ac:dyDescent="0.2">
      <c r="A4" s="25" t="s">
        <v>9</v>
      </c>
      <c r="B4" s="27">
        <f t="shared" ref="B4:B13" si="0">SUM(C4:D4)</f>
        <v>209</v>
      </c>
      <c r="C4" s="27">
        <v>109</v>
      </c>
      <c r="D4" s="27">
        <v>100</v>
      </c>
      <c r="E4" s="29">
        <f>B4/25878*1000</f>
        <v>8.0763582966226135</v>
      </c>
      <c r="F4" s="27">
        <f t="shared" ref="F4:F13" si="1">SUM(G4:H4)</f>
        <v>185</v>
      </c>
      <c r="G4" s="27">
        <v>101</v>
      </c>
      <c r="H4" s="27">
        <v>84</v>
      </c>
      <c r="I4" s="29">
        <f>F4/25878*1000</f>
        <v>7.1489295927042278</v>
      </c>
      <c r="J4" s="27">
        <f t="shared" ref="J4:J32" si="2">B4-F4</f>
        <v>24</v>
      </c>
      <c r="K4" s="29">
        <f>J4/25878*1000</f>
        <v>0.92742870391838628</v>
      </c>
      <c r="L4" s="27"/>
      <c r="M4" s="29">
        <f t="shared" ref="M4:M32" si="3">L4/B4*1000</f>
        <v>0</v>
      </c>
      <c r="N4" s="27"/>
      <c r="O4" s="29">
        <f t="shared" ref="O4:O32" si="4">N4/B4*1000</f>
        <v>0</v>
      </c>
      <c r="P4" s="27">
        <v>1</v>
      </c>
      <c r="Q4" s="29">
        <f t="shared" ref="Q4:Q32" si="5">P4/(B4+P4)*1000</f>
        <v>4.7619047619047628</v>
      </c>
      <c r="R4" s="27">
        <v>131</v>
      </c>
      <c r="S4" s="27">
        <v>43</v>
      </c>
    </row>
    <row r="5" spans="1:19" ht="15.75" hidden="1" customHeight="1" x14ac:dyDescent="0.2">
      <c r="A5" s="25" t="s">
        <v>185</v>
      </c>
      <c r="B5" s="27">
        <f t="shared" si="0"/>
        <v>223</v>
      </c>
      <c r="C5" s="27">
        <v>106</v>
      </c>
      <c r="D5" s="27">
        <v>117</v>
      </c>
      <c r="E5" s="29">
        <f>B5/26038*1000</f>
        <v>8.5644058683462632</v>
      </c>
      <c r="F5" s="27">
        <f t="shared" si="1"/>
        <v>161</v>
      </c>
      <c r="G5" s="27">
        <v>85</v>
      </c>
      <c r="H5" s="27">
        <v>76</v>
      </c>
      <c r="I5" s="29">
        <f>F5/26038*1000</f>
        <v>6.1832706045011134</v>
      </c>
      <c r="J5" s="27">
        <f t="shared" si="2"/>
        <v>62</v>
      </c>
      <c r="K5" s="29">
        <f>J5/26038*1000</f>
        <v>2.3811352638451493</v>
      </c>
      <c r="L5" s="27"/>
      <c r="M5" s="29">
        <f t="shared" si="3"/>
        <v>0</v>
      </c>
      <c r="N5" s="27">
        <v>1</v>
      </c>
      <c r="O5" s="29">
        <f t="shared" si="4"/>
        <v>4.4843049327354256</v>
      </c>
      <c r="P5" s="27">
        <v>3</v>
      </c>
      <c r="Q5" s="29">
        <f t="shared" si="5"/>
        <v>13.274336283185841</v>
      </c>
      <c r="R5" s="27">
        <v>135</v>
      </c>
      <c r="S5" s="27">
        <v>36</v>
      </c>
    </row>
    <row r="6" spans="1:19" ht="15.75" hidden="1" customHeight="1" x14ac:dyDescent="0.2">
      <c r="A6" s="25" t="s">
        <v>186</v>
      </c>
      <c r="B6" s="27">
        <f t="shared" si="0"/>
        <v>218</v>
      </c>
      <c r="C6" s="27">
        <v>117</v>
      </c>
      <c r="D6" s="27">
        <v>101</v>
      </c>
      <c r="E6" s="29">
        <f t="shared" ref="E6:E16" si="6">B6/26209*1000</f>
        <v>8.3177534434736167</v>
      </c>
      <c r="F6" s="27">
        <f t="shared" si="1"/>
        <v>206</v>
      </c>
      <c r="G6" s="27">
        <v>99</v>
      </c>
      <c r="H6" s="27">
        <v>107</v>
      </c>
      <c r="I6" s="29">
        <f t="shared" ref="I6:I16" si="7">F6/26209*1000</f>
        <v>7.8598954557594727</v>
      </c>
      <c r="J6" s="27">
        <f t="shared" si="2"/>
        <v>12</v>
      </c>
      <c r="K6" s="29">
        <f t="shared" ref="K6:K16" si="8">J6/26209*1000</f>
        <v>0.45785798771414399</v>
      </c>
      <c r="L6" s="27"/>
      <c r="M6" s="29">
        <f t="shared" si="3"/>
        <v>0</v>
      </c>
      <c r="N6" s="27"/>
      <c r="O6" s="29">
        <f t="shared" si="4"/>
        <v>0</v>
      </c>
      <c r="P6" s="27">
        <v>3</v>
      </c>
      <c r="Q6" s="29">
        <f t="shared" si="5"/>
        <v>13.574660633484163</v>
      </c>
      <c r="R6" s="27">
        <v>116</v>
      </c>
      <c r="S6" s="27">
        <v>47</v>
      </c>
    </row>
    <row r="7" spans="1:19" ht="15.75" hidden="1" customHeight="1" x14ac:dyDescent="0.2">
      <c r="A7" s="25" t="s">
        <v>187</v>
      </c>
      <c r="B7" s="27">
        <f t="shared" si="0"/>
        <v>218</v>
      </c>
      <c r="C7" s="27">
        <v>110</v>
      </c>
      <c r="D7" s="27">
        <v>108</v>
      </c>
      <c r="E7" s="29">
        <f t="shared" si="6"/>
        <v>8.3177534434736167</v>
      </c>
      <c r="F7" s="27">
        <f t="shared" si="1"/>
        <v>204</v>
      </c>
      <c r="G7" s="27">
        <v>99</v>
      </c>
      <c r="H7" s="27">
        <v>105</v>
      </c>
      <c r="I7" s="29">
        <f t="shared" si="7"/>
        <v>7.7835857911404487</v>
      </c>
      <c r="J7" s="27">
        <f t="shared" si="2"/>
        <v>14</v>
      </c>
      <c r="K7" s="29">
        <f t="shared" si="8"/>
        <v>0.53416765233316799</v>
      </c>
      <c r="L7" s="27"/>
      <c r="M7" s="29">
        <f t="shared" si="3"/>
        <v>0</v>
      </c>
      <c r="N7" s="27"/>
      <c r="O7" s="29">
        <f t="shared" si="4"/>
        <v>0</v>
      </c>
      <c r="P7" s="27"/>
      <c r="Q7" s="29">
        <f t="shared" si="5"/>
        <v>0</v>
      </c>
      <c r="R7" s="27">
        <v>113</v>
      </c>
      <c r="S7" s="27">
        <v>43</v>
      </c>
    </row>
    <row r="8" spans="1:19" ht="15.75" hidden="1" customHeight="1" x14ac:dyDescent="0.2">
      <c r="A8" s="25" t="s">
        <v>13</v>
      </c>
      <c r="B8" s="27">
        <f t="shared" si="0"/>
        <v>224</v>
      </c>
      <c r="C8" s="27">
        <v>115</v>
      </c>
      <c r="D8" s="27">
        <v>109</v>
      </c>
      <c r="E8" s="29">
        <f t="shared" si="6"/>
        <v>8.5466824373306878</v>
      </c>
      <c r="F8" s="27">
        <f t="shared" si="1"/>
        <v>175</v>
      </c>
      <c r="G8" s="27">
        <v>105</v>
      </c>
      <c r="H8" s="27">
        <v>70</v>
      </c>
      <c r="I8" s="29">
        <f t="shared" si="7"/>
        <v>6.6770956541646003</v>
      </c>
      <c r="J8" s="27">
        <f t="shared" si="2"/>
        <v>49</v>
      </c>
      <c r="K8" s="29">
        <f t="shared" si="8"/>
        <v>1.8695867831660882</v>
      </c>
      <c r="L8" s="27"/>
      <c r="M8" s="29">
        <f t="shared" si="3"/>
        <v>0</v>
      </c>
      <c r="N8" s="27"/>
      <c r="O8" s="29">
        <f t="shared" si="4"/>
        <v>0</v>
      </c>
      <c r="P8" s="27">
        <v>1</v>
      </c>
      <c r="Q8" s="29">
        <f t="shared" si="5"/>
        <v>4.4444444444444446</v>
      </c>
      <c r="R8" s="27">
        <v>121</v>
      </c>
      <c r="S8" s="27">
        <v>40</v>
      </c>
    </row>
    <row r="9" spans="1:19" ht="15.75" hidden="1" customHeight="1" x14ac:dyDescent="0.2">
      <c r="A9" s="25" t="s">
        <v>20</v>
      </c>
      <c r="B9" s="27">
        <f t="shared" si="0"/>
        <v>249</v>
      </c>
      <c r="C9" s="27">
        <v>133</v>
      </c>
      <c r="D9" s="27">
        <v>116</v>
      </c>
      <c r="E9" s="29">
        <f t="shared" si="6"/>
        <v>9.5005532450684882</v>
      </c>
      <c r="F9" s="27">
        <f t="shared" si="1"/>
        <v>199</v>
      </c>
      <c r="G9" s="27">
        <v>106</v>
      </c>
      <c r="H9" s="27">
        <v>93</v>
      </c>
      <c r="I9" s="29">
        <f t="shared" si="7"/>
        <v>7.5928116295928882</v>
      </c>
      <c r="J9" s="27">
        <f t="shared" si="2"/>
        <v>50</v>
      </c>
      <c r="K9" s="29">
        <f t="shared" si="8"/>
        <v>1.9077416154756002</v>
      </c>
      <c r="L9" s="27"/>
      <c r="M9" s="29">
        <f t="shared" si="3"/>
        <v>0</v>
      </c>
      <c r="N9" s="27">
        <v>1</v>
      </c>
      <c r="O9" s="29">
        <f t="shared" si="4"/>
        <v>4.0160642570281118</v>
      </c>
      <c r="P9" s="27">
        <v>4</v>
      </c>
      <c r="Q9" s="29">
        <f t="shared" si="5"/>
        <v>15.810276679841897</v>
      </c>
      <c r="R9" s="27">
        <v>123</v>
      </c>
      <c r="S9" s="27">
        <v>49</v>
      </c>
    </row>
    <row r="10" spans="1:19" ht="15.75" hidden="1" customHeight="1" x14ac:dyDescent="0.2">
      <c r="A10" s="25" t="s">
        <v>189</v>
      </c>
      <c r="B10" s="27">
        <f t="shared" si="0"/>
        <v>245</v>
      </c>
      <c r="C10" s="27">
        <v>130</v>
      </c>
      <c r="D10" s="27">
        <v>115</v>
      </c>
      <c r="E10" s="29">
        <f t="shared" si="6"/>
        <v>9.3479339158304402</v>
      </c>
      <c r="F10" s="27">
        <f t="shared" si="1"/>
        <v>197</v>
      </c>
      <c r="G10" s="27">
        <v>98</v>
      </c>
      <c r="H10" s="27">
        <v>99</v>
      </c>
      <c r="I10" s="29">
        <f t="shared" si="7"/>
        <v>7.5165019649738642</v>
      </c>
      <c r="J10" s="27">
        <f t="shared" si="2"/>
        <v>48</v>
      </c>
      <c r="K10" s="29">
        <f t="shared" si="8"/>
        <v>1.831431950856576</v>
      </c>
      <c r="L10" s="27">
        <v>1</v>
      </c>
      <c r="M10" s="29">
        <f t="shared" si="3"/>
        <v>4.0816326530612246</v>
      </c>
      <c r="N10" s="27">
        <v>2</v>
      </c>
      <c r="O10" s="29">
        <f t="shared" si="4"/>
        <v>8.1632653061224492</v>
      </c>
      <c r="P10" s="27"/>
      <c r="Q10" s="29">
        <f t="shared" si="5"/>
        <v>0</v>
      </c>
      <c r="R10" s="27">
        <v>140</v>
      </c>
      <c r="S10" s="27">
        <v>49</v>
      </c>
    </row>
    <row r="11" spans="1:19" ht="15.75" hidden="1" customHeight="1" x14ac:dyDescent="0.2">
      <c r="A11" s="25" t="s">
        <v>190</v>
      </c>
      <c r="B11" s="27">
        <f t="shared" si="0"/>
        <v>204</v>
      </c>
      <c r="C11" s="27">
        <v>101</v>
      </c>
      <c r="D11" s="27">
        <v>103</v>
      </c>
      <c r="E11" s="29">
        <f t="shared" si="6"/>
        <v>7.7835857911404487</v>
      </c>
      <c r="F11" s="27">
        <f t="shared" si="1"/>
        <v>211</v>
      </c>
      <c r="G11" s="27">
        <v>108</v>
      </c>
      <c r="H11" s="27">
        <v>103</v>
      </c>
      <c r="I11" s="29">
        <f t="shared" si="7"/>
        <v>8.0506696173070313</v>
      </c>
      <c r="J11" s="31">
        <f t="shared" si="2"/>
        <v>-7</v>
      </c>
      <c r="K11" s="32">
        <f t="shared" si="8"/>
        <v>-0.26708382616658399</v>
      </c>
      <c r="L11" s="27"/>
      <c r="M11" s="29">
        <f t="shared" si="3"/>
        <v>0</v>
      </c>
      <c r="N11" s="27"/>
      <c r="O11" s="29">
        <f t="shared" si="4"/>
        <v>0</v>
      </c>
      <c r="P11" s="27">
        <v>1</v>
      </c>
      <c r="Q11" s="29">
        <f t="shared" si="5"/>
        <v>4.8780487804878048</v>
      </c>
      <c r="R11" s="27">
        <v>128</v>
      </c>
      <c r="S11" s="27">
        <v>58</v>
      </c>
    </row>
    <row r="12" spans="1:19" ht="15.75" hidden="1" customHeight="1" x14ac:dyDescent="0.2">
      <c r="A12" s="25" t="s">
        <v>23</v>
      </c>
      <c r="B12" s="27">
        <f t="shared" si="0"/>
        <v>214</v>
      </c>
      <c r="C12" s="27">
        <v>107</v>
      </c>
      <c r="D12" s="27">
        <v>107</v>
      </c>
      <c r="E12" s="29">
        <f t="shared" si="6"/>
        <v>8.1651341142355687</v>
      </c>
      <c r="F12" s="27">
        <f t="shared" si="1"/>
        <v>187</v>
      </c>
      <c r="G12" s="27">
        <v>107</v>
      </c>
      <c r="H12" s="27">
        <v>80</v>
      </c>
      <c r="I12" s="29">
        <f t="shared" si="7"/>
        <v>7.1349536418787443</v>
      </c>
      <c r="J12" s="27">
        <f t="shared" si="2"/>
        <v>27</v>
      </c>
      <c r="K12" s="29">
        <f t="shared" si="8"/>
        <v>1.030180472356824</v>
      </c>
      <c r="L12" s="27"/>
      <c r="M12" s="29">
        <f t="shared" si="3"/>
        <v>0</v>
      </c>
      <c r="N12" s="27"/>
      <c r="O12" s="29">
        <f t="shared" si="4"/>
        <v>0</v>
      </c>
      <c r="P12" s="27"/>
      <c r="Q12" s="29">
        <f t="shared" si="5"/>
        <v>0</v>
      </c>
      <c r="R12" s="27">
        <v>110</v>
      </c>
      <c r="S12" s="27">
        <v>60</v>
      </c>
    </row>
    <row r="13" spans="1:19" ht="15.75" customHeight="1" x14ac:dyDescent="0.2">
      <c r="A13" s="25" t="s">
        <v>15</v>
      </c>
      <c r="B13" s="27">
        <f t="shared" si="0"/>
        <v>205</v>
      </c>
      <c r="C13" s="27">
        <v>91</v>
      </c>
      <c r="D13" s="27">
        <v>114</v>
      </c>
      <c r="E13" s="29">
        <f t="shared" si="6"/>
        <v>7.8217406234499611</v>
      </c>
      <c r="F13" s="27">
        <f t="shared" si="1"/>
        <v>205</v>
      </c>
      <c r="G13" s="27">
        <v>114</v>
      </c>
      <c r="H13" s="27">
        <v>91</v>
      </c>
      <c r="I13" s="29">
        <f t="shared" si="7"/>
        <v>7.8217406234499611</v>
      </c>
      <c r="J13" s="27">
        <f t="shared" si="2"/>
        <v>0</v>
      </c>
      <c r="K13" s="29">
        <f t="shared" si="8"/>
        <v>0</v>
      </c>
      <c r="L13" s="27"/>
      <c r="M13" s="29">
        <f t="shared" si="3"/>
        <v>0</v>
      </c>
      <c r="N13" s="27"/>
      <c r="O13" s="29">
        <f t="shared" si="4"/>
        <v>0</v>
      </c>
      <c r="P13" s="27"/>
      <c r="Q13" s="29">
        <f t="shared" si="5"/>
        <v>0</v>
      </c>
      <c r="R13" s="27">
        <v>108</v>
      </c>
      <c r="S13" s="27">
        <v>42</v>
      </c>
    </row>
    <row r="14" spans="1:19" ht="15.75" customHeight="1" x14ac:dyDescent="0.2">
      <c r="A14" s="25" t="s">
        <v>5</v>
      </c>
      <c r="B14" s="27">
        <v>197</v>
      </c>
      <c r="C14" s="27">
        <v>97</v>
      </c>
      <c r="D14" s="27">
        <v>100</v>
      </c>
      <c r="E14" s="29">
        <f t="shared" si="6"/>
        <v>7.5165019649738642</v>
      </c>
      <c r="F14" s="27">
        <v>214</v>
      </c>
      <c r="G14" s="27">
        <v>117</v>
      </c>
      <c r="H14" s="27">
        <v>97</v>
      </c>
      <c r="I14" s="29">
        <f t="shared" si="7"/>
        <v>8.1651341142355687</v>
      </c>
      <c r="J14" s="31">
        <f t="shared" si="2"/>
        <v>-17</v>
      </c>
      <c r="K14" s="32">
        <f t="shared" si="8"/>
        <v>-0.64863214926170398</v>
      </c>
      <c r="L14" s="27"/>
      <c r="M14" s="29">
        <f t="shared" si="3"/>
        <v>0</v>
      </c>
      <c r="N14" s="27"/>
      <c r="O14" s="29">
        <f t="shared" si="4"/>
        <v>0</v>
      </c>
      <c r="P14" s="27">
        <v>2</v>
      </c>
      <c r="Q14" s="29">
        <f t="shared" si="5"/>
        <v>10.050251256281408</v>
      </c>
      <c r="R14" s="27">
        <v>124</v>
      </c>
      <c r="S14" s="27">
        <v>52</v>
      </c>
    </row>
    <row r="15" spans="1:19" ht="15.75" customHeight="1" x14ac:dyDescent="0.2">
      <c r="A15" s="25" t="s">
        <v>14</v>
      </c>
      <c r="B15" s="27">
        <v>233</v>
      </c>
      <c r="C15" s="27">
        <v>116</v>
      </c>
      <c r="D15" s="27">
        <v>117</v>
      </c>
      <c r="E15" s="29">
        <f t="shared" si="6"/>
        <v>8.8900759281162962</v>
      </c>
      <c r="F15" s="27">
        <v>230</v>
      </c>
      <c r="G15" s="27">
        <v>134</v>
      </c>
      <c r="H15" s="27">
        <v>96</v>
      </c>
      <c r="I15" s="29">
        <f t="shared" si="7"/>
        <v>8.7756114311877607</v>
      </c>
      <c r="J15" s="27">
        <f t="shared" si="2"/>
        <v>3</v>
      </c>
      <c r="K15" s="29">
        <f t="shared" si="8"/>
        <v>0.114464496928536</v>
      </c>
      <c r="L15" s="27"/>
      <c r="M15" s="29">
        <f t="shared" si="3"/>
        <v>0</v>
      </c>
      <c r="N15" s="27">
        <v>1</v>
      </c>
      <c r="O15" s="29">
        <f t="shared" si="4"/>
        <v>4.2918454935622314</v>
      </c>
      <c r="P15" s="27">
        <v>3</v>
      </c>
      <c r="Q15" s="29">
        <f t="shared" si="5"/>
        <v>12.711864406779663</v>
      </c>
      <c r="R15" s="27">
        <v>126</v>
      </c>
      <c r="S15" s="27">
        <v>38</v>
      </c>
    </row>
    <row r="16" spans="1:19" ht="15.75" customHeight="1" x14ac:dyDescent="0.2">
      <c r="A16" s="25" t="s">
        <v>21</v>
      </c>
      <c r="B16" s="27">
        <v>201</v>
      </c>
      <c r="C16" s="27">
        <v>107</v>
      </c>
      <c r="D16" s="27">
        <v>94</v>
      </c>
      <c r="E16" s="29">
        <f t="shared" si="6"/>
        <v>7.6691212942119122</v>
      </c>
      <c r="F16" s="27">
        <v>231</v>
      </c>
      <c r="G16" s="27">
        <v>118</v>
      </c>
      <c r="H16" s="27">
        <v>113</v>
      </c>
      <c r="I16" s="29">
        <f t="shared" si="7"/>
        <v>8.8137662634972713</v>
      </c>
      <c r="J16" s="31">
        <f t="shared" si="2"/>
        <v>-30</v>
      </c>
      <c r="K16" s="32">
        <f t="shared" si="8"/>
        <v>-1.1446449692853602</v>
      </c>
      <c r="L16" s="27"/>
      <c r="M16" s="29">
        <f t="shared" si="3"/>
        <v>0</v>
      </c>
      <c r="N16" s="27"/>
      <c r="O16" s="29">
        <f t="shared" si="4"/>
        <v>0</v>
      </c>
      <c r="P16" s="27"/>
      <c r="Q16" s="29">
        <f t="shared" si="5"/>
        <v>0</v>
      </c>
      <c r="R16" s="27">
        <v>101</v>
      </c>
      <c r="S16" s="27">
        <v>36</v>
      </c>
    </row>
    <row r="17" spans="1:19" ht="15.75" customHeight="1" x14ac:dyDescent="0.2">
      <c r="A17" s="25" t="s">
        <v>28</v>
      </c>
      <c r="B17" s="27">
        <v>195</v>
      </c>
      <c r="C17" s="27">
        <v>91</v>
      </c>
      <c r="D17" s="27">
        <v>104</v>
      </c>
      <c r="E17" s="29">
        <f>B17/25568*1000</f>
        <v>7.6267209011264079</v>
      </c>
      <c r="F17" s="27">
        <v>224</v>
      </c>
      <c r="G17" s="27">
        <v>118</v>
      </c>
      <c r="H17" s="27">
        <v>106</v>
      </c>
      <c r="I17" s="29">
        <f>F17/25568*1000</f>
        <v>8.7609511889862333</v>
      </c>
      <c r="J17" s="31">
        <f t="shared" si="2"/>
        <v>-29</v>
      </c>
      <c r="K17" s="32">
        <f>J17/25568*1000</f>
        <v>-1.1342302878598247</v>
      </c>
      <c r="L17" s="27">
        <v>0</v>
      </c>
      <c r="M17" s="29">
        <f t="shared" si="3"/>
        <v>0</v>
      </c>
      <c r="N17" s="27">
        <v>0</v>
      </c>
      <c r="O17" s="29">
        <f t="shared" si="4"/>
        <v>0</v>
      </c>
      <c r="P17" s="27">
        <v>0</v>
      </c>
      <c r="Q17" s="29">
        <f t="shared" si="5"/>
        <v>0</v>
      </c>
      <c r="R17" s="27">
        <v>163</v>
      </c>
      <c r="S17" s="27">
        <v>50</v>
      </c>
    </row>
    <row r="18" spans="1:19" ht="15.75" customHeight="1" x14ac:dyDescent="0.2">
      <c r="A18" s="25" t="s">
        <v>81</v>
      </c>
      <c r="B18" s="27">
        <v>177</v>
      </c>
      <c r="C18" s="27">
        <v>93</v>
      </c>
      <c r="D18" s="27">
        <v>84</v>
      </c>
      <c r="E18" s="29">
        <f>B18/25219*1000</f>
        <v>7.0185177842103172</v>
      </c>
      <c r="F18" s="27">
        <v>232</v>
      </c>
      <c r="G18" s="27">
        <v>119</v>
      </c>
      <c r="H18" s="27">
        <v>113</v>
      </c>
      <c r="I18" s="29">
        <f>F18/25219*1000</f>
        <v>9.1994131408858397</v>
      </c>
      <c r="J18" s="31">
        <f t="shared" si="2"/>
        <v>-55</v>
      </c>
      <c r="K18" s="32">
        <f t="shared" ref="K18:K30" si="9">J18/25219*1000</f>
        <v>-2.1808953566755225</v>
      </c>
      <c r="L18" s="27">
        <v>0</v>
      </c>
      <c r="M18" s="29">
        <f t="shared" si="3"/>
        <v>0</v>
      </c>
      <c r="N18" s="27">
        <v>0</v>
      </c>
      <c r="O18" s="29">
        <f t="shared" si="4"/>
        <v>0</v>
      </c>
      <c r="P18" s="27">
        <v>2</v>
      </c>
      <c r="Q18" s="29">
        <f t="shared" si="5"/>
        <v>11.173184357541899</v>
      </c>
      <c r="R18" s="27">
        <v>127</v>
      </c>
      <c r="S18" s="27">
        <v>54</v>
      </c>
    </row>
    <row r="19" spans="1:19" ht="15.75" customHeight="1" x14ac:dyDescent="0.2">
      <c r="A19" s="25" t="s">
        <v>217</v>
      </c>
      <c r="B19" s="27">
        <v>176</v>
      </c>
      <c r="C19" s="27">
        <v>99</v>
      </c>
      <c r="D19" s="27">
        <v>77</v>
      </c>
      <c r="E19" s="29">
        <f t="shared" ref="E19:E30" si="10">B19/25077*1000</f>
        <v>7.0183833791920884</v>
      </c>
      <c r="F19" s="27">
        <v>240</v>
      </c>
      <c r="G19" s="27">
        <v>137</v>
      </c>
      <c r="H19" s="27">
        <v>103</v>
      </c>
      <c r="I19" s="29">
        <f t="shared" ref="I19:I30" si="11">F19/25077*1000</f>
        <v>9.5705227898073932</v>
      </c>
      <c r="J19" s="31">
        <f t="shared" si="2"/>
        <v>-64</v>
      </c>
      <c r="K19" s="32">
        <f t="shared" si="9"/>
        <v>-2.5377691423133353</v>
      </c>
      <c r="L19" s="27">
        <v>0</v>
      </c>
      <c r="M19" s="29">
        <f t="shared" si="3"/>
        <v>0</v>
      </c>
      <c r="N19" s="27">
        <v>0</v>
      </c>
      <c r="O19" s="29">
        <f t="shared" si="4"/>
        <v>0</v>
      </c>
      <c r="P19" s="27">
        <v>5</v>
      </c>
      <c r="Q19" s="29">
        <f t="shared" si="5"/>
        <v>27.624309392265193</v>
      </c>
      <c r="R19" s="27">
        <v>137</v>
      </c>
      <c r="S19" s="27">
        <v>46</v>
      </c>
    </row>
    <row r="20" spans="1:19" ht="15.75" customHeight="1" x14ac:dyDescent="0.2">
      <c r="A20" s="25" t="s">
        <v>208</v>
      </c>
      <c r="B20" s="27">
        <v>177</v>
      </c>
      <c r="C20" s="27">
        <v>93</v>
      </c>
      <c r="D20" s="27">
        <v>84</v>
      </c>
      <c r="E20" s="29">
        <f t="shared" si="10"/>
        <v>7.058260557482952</v>
      </c>
      <c r="F20" s="27">
        <v>243</v>
      </c>
      <c r="G20" s="27">
        <v>114</v>
      </c>
      <c r="H20" s="27">
        <v>129</v>
      </c>
      <c r="I20" s="29">
        <f t="shared" si="11"/>
        <v>9.6901543246799857</v>
      </c>
      <c r="J20" s="31">
        <f t="shared" si="2"/>
        <v>-66</v>
      </c>
      <c r="K20" s="32">
        <f t="shared" si="9"/>
        <v>-2.6170744280106271</v>
      </c>
      <c r="L20" s="27">
        <v>0</v>
      </c>
      <c r="M20" s="29">
        <f t="shared" si="3"/>
        <v>0</v>
      </c>
      <c r="N20" s="27">
        <v>0</v>
      </c>
      <c r="O20" s="29">
        <f t="shared" si="4"/>
        <v>0</v>
      </c>
      <c r="P20" s="27">
        <v>0</v>
      </c>
      <c r="Q20" s="29">
        <f t="shared" si="5"/>
        <v>0</v>
      </c>
      <c r="R20" s="27">
        <v>267</v>
      </c>
      <c r="S20" s="27">
        <v>70</v>
      </c>
    </row>
    <row r="21" spans="1:19" ht="15.75" customHeight="1" x14ac:dyDescent="0.2">
      <c r="A21" s="25" t="s">
        <v>221</v>
      </c>
      <c r="B21" s="27">
        <v>161</v>
      </c>
      <c r="C21" s="27">
        <v>80</v>
      </c>
      <c r="D21" s="27">
        <v>81</v>
      </c>
      <c r="E21" s="29">
        <f t="shared" si="10"/>
        <v>6.420225704829126</v>
      </c>
      <c r="F21" s="27">
        <v>248</v>
      </c>
      <c r="G21" s="27">
        <v>127</v>
      </c>
      <c r="H21" s="27">
        <v>121</v>
      </c>
      <c r="I21" s="29">
        <f t="shared" si="11"/>
        <v>9.8895402161343071</v>
      </c>
      <c r="J21" s="31">
        <f t="shared" si="2"/>
        <v>-87</v>
      </c>
      <c r="K21" s="32">
        <f t="shared" si="9"/>
        <v>-3.4497799278321901</v>
      </c>
      <c r="L21" s="27">
        <v>0</v>
      </c>
      <c r="M21" s="29">
        <f t="shared" si="3"/>
        <v>0</v>
      </c>
      <c r="N21" s="27">
        <v>1</v>
      </c>
      <c r="O21" s="29">
        <f t="shared" si="4"/>
        <v>6.2111801242236018</v>
      </c>
      <c r="P21" s="27">
        <v>1</v>
      </c>
      <c r="Q21" s="29">
        <f t="shared" si="5"/>
        <v>6.1728395061728394</v>
      </c>
      <c r="R21" s="27">
        <v>233</v>
      </c>
      <c r="S21" s="27">
        <v>69</v>
      </c>
    </row>
    <row r="22" spans="1:19" ht="15.75" customHeight="1" x14ac:dyDescent="0.2">
      <c r="A22" s="25" t="s">
        <v>222</v>
      </c>
      <c r="B22" s="27">
        <v>155</v>
      </c>
      <c r="C22" s="27">
        <v>84</v>
      </c>
      <c r="D22" s="27">
        <v>71</v>
      </c>
      <c r="E22" s="29">
        <f t="shared" si="10"/>
        <v>6.1809626350839411</v>
      </c>
      <c r="F22" s="27">
        <v>224</v>
      </c>
      <c r="G22" s="27">
        <v>109</v>
      </c>
      <c r="H22" s="27">
        <v>115</v>
      </c>
      <c r="I22" s="29">
        <f t="shared" si="11"/>
        <v>8.9324879371535673</v>
      </c>
      <c r="J22" s="31">
        <f t="shared" si="2"/>
        <v>-69</v>
      </c>
      <c r="K22" s="32">
        <f t="shared" si="9"/>
        <v>-2.7360323565565645</v>
      </c>
      <c r="L22" s="27">
        <v>0</v>
      </c>
      <c r="M22" s="29">
        <f t="shared" si="3"/>
        <v>0</v>
      </c>
      <c r="N22" s="27">
        <v>0</v>
      </c>
      <c r="O22" s="29">
        <f t="shared" si="4"/>
        <v>0</v>
      </c>
      <c r="P22" s="27">
        <v>0</v>
      </c>
      <c r="Q22" s="29">
        <f t="shared" si="5"/>
        <v>0</v>
      </c>
      <c r="R22" s="27">
        <v>238</v>
      </c>
      <c r="S22" s="27">
        <v>67</v>
      </c>
    </row>
    <row r="23" spans="1:19" ht="15.75" customHeight="1" x14ac:dyDescent="0.2">
      <c r="A23" s="25" t="s">
        <v>225</v>
      </c>
      <c r="B23" s="27">
        <v>153</v>
      </c>
      <c r="C23" s="27">
        <v>77</v>
      </c>
      <c r="D23" s="27">
        <v>76</v>
      </c>
      <c r="E23" s="29">
        <f t="shared" si="10"/>
        <v>6.101208278502213</v>
      </c>
      <c r="F23" s="27">
        <v>233</v>
      </c>
      <c r="G23" s="27">
        <v>120</v>
      </c>
      <c r="H23" s="27">
        <v>113</v>
      </c>
      <c r="I23" s="29">
        <f t="shared" si="11"/>
        <v>9.2913825417713447</v>
      </c>
      <c r="J23" s="31">
        <f t="shared" si="2"/>
        <v>-80</v>
      </c>
      <c r="K23" s="32">
        <f t="shared" si="9"/>
        <v>-3.1722114278916691</v>
      </c>
      <c r="L23" s="27">
        <v>0</v>
      </c>
      <c r="M23" s="29">
        <f t="shared" si="3"/>
        <v>0</v>
      </c>
      <c r="N23" s="27">
        <v>0</v>
      </c>
      <c r="O23" s="29">
        <f t="shared" si="4"/>
        <v>0</v>
      </c>
      <c r="P23" s="27">
        <v>1</v>
      </c>
      <c r="Q23" s="29">
        <f t="shared" si="5"/>
        <v>6.4935064935064943</v>
      </c>
      <c r="R23" s="27">
        <v>233</v>
      </c>
      <c r="S23" s="27">
        <v>70</v>
      </c>
    </row>
    <row r="24" spans="1:19" ht="15.75" customHeight="1" x14ac:dyDescent="0.2">
      <c r="A24" s="25" t="s">
        <v>237</v>
      </c>
      <c r="B24" s="27">
        <v>148</v>
      </c>
      <c r="C24" s="27">
        <v>65</v>
      </c>
      <c r="D24" s="27">
        <v>83</v>
      </c>
      <c r="E24" s="29">
        <f t="shared" si="10"/>
        <v>5.9018223870478925</v>
      </c>
      <c r="F24" s="27">
        <v>292</v>
      </c>
      <c r="G24" s="27">
        <v>153</v>
      </c>
      <c r="H24" s="27">
        <v>139</v>
      </c>
      <c r="I24" s="29">
        <f t="shared" si="11"/>
        <v>11.644136060932327</v>
      </c>
      <c r="J24" s="31">
        <f t="shared" si="2"/>
        <v>-144</v>
      </c>
      <c r="K24" s="32">
        <f t="shared" si="9"/>
        <v>-5.7099805702050039</v>
      </c>
      <c r="L24" s="27">
        <v>0</v>
      </c>
      <c r="M24" s="29">
        <f t="shared" si="3"/>
        <v>0</v>
      </c>
      <c r="N24" s="27">
        <v>0</v>
      </c>
      <c r="O24" s="29">
        <f t="shared" si="4"/>
        <v>0</v>
      </c>
      <c r="P24" s="27">
        <v>0</v>
      </c>
      <c r="Q24" s="29">
        <f t="shared" si="5"/>
        <v>0</v>
      </c>
      <c r="R24" s="27">
        <v>244</v>
      </c>
      <c r="S24" s="27">
        <v>81</v>
      </c>
    </row>
    <row r="25" spans="1:19" ht="15.75" customHeight="1" x14ac:dyDescent="0.2">
      <c r="A25" s="25" t="s">
        <v>240</v>
      </c>
      <c r="B25" s="27">
        <v>152</v>
      </c>
      <c r="C25" s="27">
        <v>63</v>
      </c>
      <c r="D25" s="27">
        <v>89</v>
      </c>
      <c r="E25" s="29">
        <f t="shared" si="10"/>
        <v>6.0613311002113495</v>
      </c>
      <c r="F25" s="27">
        <v>254</v>
      </c>
      <c r="G25" s="27">
        <v>130</v>
      </c>
      <c r="H25" s="27">
        <v>124</v>
      </c>
      <c r="I25" s="29">
        <f t="shared" si="11"/>
        <v>10.12880328587949</v>
      </c>
      <c r="J25" s="31">
        <f t="shared" si="2"/>
        <v>-102</v>
      </c>
      <c r="K25" s="32">
        <f t="shared" si="9"/>
        <v>-4.0445695705618778</v>
      </c>
      <c r="L25" s="27">
        <v>0</v>
      </c>
      <c r="M25" s="29">
        <f t="shared" si="3"/>
        <v>0</v>
      </c>
      <c r="N25" s="27">
        <v>1</v>
      </c>
      <c r="O25" s="29">
        <f t="shared" si="4"/>
        <v>6.5789473684210522</v>
      </c>
      <c r="P25" s="27">
        <v>1</v>
      </c>
      <c r="Q25" s="29">
        <f t="shared" si="5"/>
        <v>6.5359477124183005</v>
      </c>
      <c r="R25" s="27">
        <v>251</v>
      </c>
      <c r="S25" s="27">
        <v>74</v>
      </c>
    </row>
    <row r="26" spans="1:19" ht="15.75" customHeight="1" x14ac:dyDescent="0.2">
      <c r="A26" s="25" t="s">
        <v>224</v>
      </c>
      <c r="B26" s="27">
        <v>154</v>
      </c>
      <c r="C26" s="27">
        <v>77</v>
      </c>
      <c r="D26" s="27">
        <v>77</v>
      </c>
      <c r="E26" s="29">
        <f t="shared" si="10"/>
        <v>6.1410854567930775</v>
      </c>
      <c r="F26" s="27">
        <v>266</v>
      </c>
      <c r="G26" s="27">
        <v>140</v>
      </c>
      <c r="H26" s="27">
        <v>126</v>
      </c>
      <c r="I26" s="29">
        <f t="shared" si="11"/>
        <v>10.607329425369862</v>
      </c>
      <c r="J26" s="31">
        <f t="shared" si="2"/>
        <v>-112</v>
      </c>
      <c r="K26" s="32">
        <f t="shared" si="9"/>
        <v>-4.4410959990483363</v>
      </c>
      <c r="L26" s="27">
        <v>0</v>
      </c>
      <c r="M26" s="29">
        <f t="shared" si="3"/>
        <v>0</v>
      </c>
      <c r="N26" s="27">
        <v>0</v>
      </c>
      <c r="O26" s="29">
        <f t="shared" si="4"/>
        <v>0</v>
      </c>
      <c r="P26" s="27">
        <v>1</v>
      </c>
      <c r="Q26" s="29">
        <f t="shared" si="5"/>
        <v>6.4516129032258061</v>
      </c>
      <c r="R26" s="27">
        <v>217</v>
      </c>
      <c r="S26" s="27">
        <v>67</v>
      </c>
    </row>
    <row r="27" spans="1:19" ht="15.75" customHeight="1" x14ac:dyDescent="0.2">
      <c r="A27" s="25" t="s">
        <v>245</v>
      </c>
      <c r="B27" s="27">
        <v>131</v>
      </c>
      <c r="C27" s="27">
        <v>68</v>
      </c>
      <c r="D27" s="27">
        <v>63</v>
      </c>
      <c r="E27" s="29">
        <f t="shared" si="10"/>
        <v>5.2239103561032021</v>
      </c>
      <c r="F27" s="27">
        <v>258</v>
      </c>
      <c r="G27" s="27">
        <v>160</v>
      </c>
      <c r="H27" s="27">
        <v>98</v>
      </c>
      <c r="I27" s="29">
        <f t="shared" si="11"/>
        <v>10.288311999042946</v>
      </c>
      <c r="J27" s="31">
        <f t="shared" si="2"/>
        <v>-127</v>
      </c>
      <c r="K27" s="32">
        <f t="shared" si="9"/>
        <v>-5.035885641778024</v>
      </c>
      <c r="L27" s="27">
        <v>1</v>
      </c>
      <c r="M27" s="29">
        <f t="shared" si="3"/>
        <v>7.6335877862595414</v>
      </c>
      <c r="N27" s="27">
        <v>0</v>
      </c>
      <c r="O27" s="29">
        <f t="shared" si="4"/>
        <v>0</v>
      </c>
      <c r="P27" s="27">
        <v>0</v>
      </c>
      <c r="Q27" s="29">
        <f t="shared" si="5"/>
        <v>0</v>
      </c>
      <c r="R27" s="27">
        <v>219</v>
      </c>
      <c r="S27" s="27">
        <v>63</v>
      </c>
    </row>
    <row r="28" spans="1:19" ht="15.75" customHeight="1" x14ac:dyDescent="0.2">
      <c r="A28" s="25" t="s">
        <v>244</v>
      </c>
      <c r="B28" s="27">
        <v>130</v>
      </c>
      <c r="C28" s="27">
        <v>70</v>
      </c>
      <c r="D28" s="27">
        <v>60</v>
      </c>
      <c r="E28" s="29">
        <f t="shared" si="10"/>
        <v>5.1840331778123376</v>
      </c>
      <c r="F28" s="27">
        <v>263</v>
      </c>
      <c r="G28" s="27">
        <v>134</v>
      </c>
      <c r="H28" s="27">
        <v>129</v>
      </c>
      <c r="I28" s="29">
        <f t="shared" si="11"/>
        <v>10.487697890497268</v>
      </c>
      <c r="J28" s="31">
        <f t="shared" si="2"/>
        <v>-133</v>
      </c>
      <c r="K28" s="32">
        <f t="shared" si="9"/>
        <v>-5.2738014988698998</v>
      </c>
      <c r="L28" s="27">
        <v>0</v>
      </c>
      <c r="M28" s="29">
        <f t="shared" si="3"/>
        <v>0</v>
      </c>
      <c r="N28" s="27">
        <v>0</v>
      </c>
      <c r="O28" s="29">
        <f t="shared" si="4"/>
        <v>0</v>
      </c>
      <c r="P28" s="27">
        <v>1</v>
      </c>
      <c r="Q28" s="29">
        <f t="shared" si="5"/>
        <v>7.6335877862595414</v>
      </c>
      <c r="R28" s="27">
        <v>214</v>
      </c>
      <c r="S28" s="27">
        <v>72</v>
      </c>
    </row>
    <row r="29" spans="1:19" ht="15.75" customHeight="1" x14ac:dyDescent="0.2">
      <c r="A29" s="25" t="s">
        <v>246</v>
      </c>
      <c r="B29" s="27">
        <v>122</v>
      </c>
      <c r="C29" s="27">
        <v>55</v>
      </c>
      <c r="D29" s="27">
        <v>67</v>
      </c>
      <c r="E29" s="29">
        <f t="shared" si="10"/>
        <v>4.8650157514854246</v>
      </c>
      <c r="F29" s="27">
        <v>290</v>
      </c>
      <c r="G29" s="27">
        <v>155</v>
      </c>
      <c r="H29" s="27">
        <v>135</v>
      </c>
      <c r="I29" s="29">
        <f t="shared" si="11"/>
        <v>11.5643817043506</v>
      </c>
      <c r="J29" s="31">
        <f t="shared" si="2"/>
        <v>-168</v>
      </c>
      <c r="K29" s="32">
        <f t="shared" si="9"/>
        <v>-6.6616439985725053</v>
      </c>
      <c r="L29" s="27">
        <v>0</v>
      </c>
      <c r="M29" s="29">
        <f t="shared" si="3"/>
        <v>0</v>
      </c>
      <c r="N29" s="27">
        <v>0</v>
      </c>
      <c r="O29" s="29">
        <f t="shared" si="4"/>
        <v>0</v>
      </c>
      <c r="P29" s="27">
        <v>0</v>
      </c>
      <c r="Q29" s="29">
        <f t="shared" si="5"/>
        <v>0</v>
      </c>
      <c r="R29" s="27">
        <v>251</v>
      </c>
      <c r="S29" s="27">
        <v>53</v>
      </c>
    </row>
    <row r="30" spans="1:19" ht="15.75" customHeight="1" x14ac:dyDescent="0.2">
      <c r="A30" s="25" t="s">
        <v>183</v>
      </c>
      <c r="B30" s="27">
        <v>123</v>
      </c>
      <c r="C30" s="27">
        <v>69</v>
      </c>
      <c r="D30" s="27">
        <v>54</v>
      </c>
      <c r="E30" s="29">
        <f t="shared" si="10"/>
        <v>4.9048929297762891</v>
      </c>
      <c r="F30" s="27">
        <v>330</v>
      </c>
      <c r="G30" s="27">
        <v>176</v>
      </c>
      <c r="H30" s="27">
        <v>154</v>
      </c>
      <c r="I30" s="29">
        <f t="shared" si="11"/>
        <v>13.159468835985166</v>
      </c>
      <c r="J30" s="31">
        <f t="shared" si="2"/>
        <v>-207</v>
      </c>
      <c r="K30" s="32">
        <f t="shared" si="9"/>
        <v>-8.2080970696696927</v>
      </c>
      <c r="L30" s="27">
        <v>0</v>
      </c>
      <c r="M30" s="29">
        <f t="shared" si="3"/>
        <v>0</v>
      </c>
      <c r="N30" s="27">
        <v>0</v>
      </c>
      <c r="O30" s="29">
        <f t="shared" si="4"/>
        <v>0</v>
      </c>
      <c r="P30" s="27">
        <v>0</v>
      </c>
      <c r="Q30" s="29">
        <f t="shared" si="5"/>
        <v>0</v>
      </c>
      <c r="R30" s="27">
        <v>182</v>
      </c>
      <c r="S30" s="27">
        <v>34</v>
      </c>
    </row>
    <row r="31" spans="1:19" ht="15.75" customHeight="1" x14ac:dyDescent="0.2">
      <c r="A31" s="25" t="s">
        <v>145</v>
      </c>
      <c r="B31" s="27">
        <v>139</v>
      </c>
      <c r="C31" s="27">
        <v>66</v>
      </c>
      <c r="D31" s="27">
        <v>73</v>
      </c>
      <c r="E31" s="29">
        <f>B31/23543*1000</f>
        <v>5.9040903878010447</v>
      </c>
      <c r="F31" s="27">
        <v>313</v>
      </c>
      <c r="G31" s="27">
        <v>177</v>
      </c>
      <c r="H31" s="27">
        <v>136</v>
      </c>
      <c r="I31" s="29">
        <f>F31/23543*1000</f>
        <v>13.294822240156309</v>
      </c>
      <c r="J31" s="31">
        <f t="shared" si="2"/>
        <v>-174</v>
      </c>
      <c r="K31" s="32">
        <f>J31/23543*1000</f>
        <v>-7.3907318523552643</v>
      </c>
      <c r="L31" s="27">
        <v>0</v>
      </c>
      <c r="M31" s="29">
        <f t="shared" si="3"/>
        <v>0</v>
      </c>
      <c r="N31" s="27">
        <v>0</v>
      </c>
      <c r="O31" s="29">
        <f t="shared" si="4"/>
        <v>0</v>
      </c>
      <c r="P31" s="27">
        <v>0</v>
      </c>
      <c r="Q31" s="29">
        <f t="shared" si="5"/>
        <v>0</v>
      </c>
      <c r="R31" s="27">
        <v>225</v>
      </c>
      <c r="S31" s="27">
        <v>71</v>
      </c>
    </row>
    <row r="32" spans="1:19" ht="15.75" customHeight="1" x14ac:dyDescent="0.2">
      <c r="A32" s="25" t="s">
        <v>250</v>
      </c>
      <c r="B32" s="130">
        <v>138</v>
      </c>
      <c r="C32" s="130">
        <v>69</v>
      </c>
      <c r="D32" s="130">
        <v>69</v>
      </c>
      <c r="E32" s="131">
        <f>B32/23423*1000</f>
        <v>5.8916449643512792</v>
      </c>
      <c r="F32" s="130">
        <v>339</v>
      </c>
      <c r="G32" s="130">
        <v>188</v>
      </c>
      <c r="H32" s="130">
        <v>151</v>
      </c>
      <c r="I32" s="131">
        <f>F32/23423*1000</f>
        <v>14.472953934167272</v>
      </c>
      <c r="J32" s="132">
        <f t="shared" si="2"/>
        <v>-201</v>
      </c>
      <c r="K32" s="133">
        <f>J32/23423*1000</f>
        <v>-8.5813089698159928</v>
      </c>
      <c r="L32" s="130">
        <v>0</v>
      </c>
      <c r="M32" s="131">
        <f t="shared" si="3"/>
        <v>0</v>
      </c>
      <c r="N32" s="130">
        <v>0</v>
      </c>
      <c r="O32" s="131">
        <f t="shared" si="4"/>
        <v>0</v>
      </c>
      <c r="P32" s="130">
        <v>1</v>
      </c>
      <c r="Q32" s="131">
        <f t="shared" si="5"/>
        <v>7.1942446043165473</v>
      </c>
      <c r="R32" s="130">
        <v>260</v>
      </c>
      <c r="S32" s="130">
        <v>73</v>
      </c>
    </row>
    <row r="33" spans="1:9" x14ac:dyDescent="0.2">
      <c r="A33" s="22" t="s">
        <v>215</v>
      </c>
    </row>
    <row r="34" spans="1:9" x14ac:dyDescent="0.2">
      <c r="A34" s="22" t="s">
        <v>216</v>
      </c>
    </row>
    <row r="35" spans="1:9" x14ac:dyDescent="0.2">
      <c r="A35" s="22" t="s">
        <v>163</v>
      </c>
    </row>
    <row r="37" spans="1:9" x14ac:dyDescent="0.2">
      <c r="A37" s="24" t="s">
        <v>133</v>
      </c>
    </row>
    <row r="38" spans="1:9" x14ac:dyDescent="0.2">
      <c r="A38" s="93" t="s">
        <v>191</v>
      </c>
      <c r="B38" s="90" t="s">
        <v>192</v>
      </c>
      <c r="C38" s="91"/>
      <c r="D38" s="92"/>
      <c r="E38" s="90" t="s">
        <v>193</v>
      </c>
      <c r="F38" s="91"/>
      <c r="G38" s="92"/>
      <c r="H38" s="90" t="s">
        <v>194</v>
      </c>
      <c r="I38" s="92"/>
    </row>
    <row r="39" spans="1:9" s="23" customFormat="1" x14ac:dyDescent="0.2">
      <c r="A39" s="94"/>
      <c r="B39" s="26" t="s">
        <v>104</v>
      </c>
      <c r="C39" s="26" t="s">
        <v>105</v>
      </c>
      <c r="D39" s="26" t="s">
        <v>38</v>
      </c>
      <c r="E39" s="26" t="s">
        <v>104</v>
      </c>
      <c r="F39" s="26" t="s">
        <v>105</v>
      </c>
      <c r="G39" s="26" t="s">
        <v>38</v>
      </c>
      <c r="H39" s="26" t="s">
        <v>184</v>
      </c>
      <c r="I39" s="26" t="s">
        <v>70</v>
      </c>
    </row>
    <row r="40" spans="1:9" ht="15.75" hidden="1" customHeight="1" x14ac:dyDescent="0.2">
      <c r="A40" s="25" t="s">
        <v>9</v>
      </c>
      <c r="B40" s="28">
        <f t="shared" ref="B40:B49" si="12">SUM(C40:D40)</f>
        <v>1295</v>
      </c>
      <c r="C40" s="27">
        <v>659</v>
      </c>
      <c r="D40" s="27">
        <v>636</v>
      </c>
      <c r="E40" s="28">
        <f t="shared" ref="E40:E49" si="13">SUM(F40:G40)</f>
        <v>1204</v>
      </c>
      <c r="F40" s="27">
        <v>619</v>
      </c>
      <c r="G40" s="27">
        <v>585</v>
      </c>
      <c r="H40" s="28">
        <f t="shared" ref="H40:H68" si="14">B40-E40</f>
        <v>91</v>
      </c>
      <c r="I40" s="29">
        <f>H40/25878*1000</f>
        <v>3.5165005023572147</v>
      </c>
    </row>
    <row r="41" spans="1:9" ht="15.75" hidden="1" customHeight="1" x14ac:dyDescent="0.2">
      <c r="A41" s="25" t="s">
        <v>185</v>
      </c>
      <c r="B41" s="28">
        <f t="shared" si="12"/>
        <v>1176</v>
      </c>
      <c r="C41" s="27">
        <v>608</v>
      </c>
      <c r="D41" s="27">
        <v>568</v>
      </c>
      <c r="E41" s="28">
        <f t="shared" si="13"/>
        <v>1151</v>
      </c>
      <c r="F41" s="27">
        <v>576</v>
      </c>
      <c r="G41" s="27">
        <v>575</v>
      </c>
      <c r="H41" s="28">
        <f t="shared" si="14"/>
        <v>25</v>
      </c>
      <c r="I41" s="29">
        <f>H41/26038*1000</f>
        <v>0.96013518703433443</v>
      </c>
    </row>
    <row r="42" spans="1:9" ht="15.75" hidden="1" customHeight="1" x14ac:dyDescent="0.2">
      <c r="A42" s="25" t="s">
        <v>186</v>
      </c>
      <c r="B42" s="28">
        <f t="shared" si="12"/>
        <v>1287</v>
      </c>
      <c r="C42" s="27">
        <v>654</v>
      </c>
      <c r="D42" s="27">
        <v>633</v>
      </c>
      <c r="E42" s="28">
        <f t="shared" si="13"/>
        <v>1079</v>
      </c>
      <c r="F42" s="27">
        <v>545</v>
      </c>
      <c r="G42" s="27">
        <v>534</v>
      </c>
      <c r="H42" s="28">
        <f t="shared" si="14"/>
        <v>208</v>
      </c>
      <c r="I42" s="29">
        <f>H42/26209*1000</f>
        <v>7.9362051203784958</v>
      </c>
    </row>
    <row r="43" spans="1:9" ht="15.75" hidden="1" customHeight="1" x14ac:dyDescent="0.2">
      <c r="A43" s="25" t="s">
        <v>187</v>
      </c>
      <c r="B43" s="28">
        <f t="shared" si="12"/>
        <v>1287</v>
      </c>
      <c r="C43" s="27">
        <v>654</v>
      </c>
      <c r="D43" s="27">
        <v>633</v>
      </c>
      <c r="E43" s="28">
        <f t="shared" si="13"/>
        <v>1079</v>
      </c>
      <c r="F43" s="27">
        <v>545</v>
      </c>
      <c r="G43" s="27">
        <v>534</v>
      </c>
      <c r="H43" s="28">
        <f t="shared" si="14"/>
        <v>208</v>
      </c>
      <c r="I43" s="29">
        <f>H43/26209*1000</f>
        <v>7.9362051203784958</v>
      </c>
    </row>
    <row r="44" spans="1:9" ht="15.75" hidden="1" customHeight="1" x14ac:dyDescent="0.2">
      <c r="A44" s="25" t="s">
        <v>13</v>
      </c>
      <c r="B44" s="28">
        <f t="shared" si="12"/>
        <v>1030</v>
      </c>
      <c r="C44" s="27">
        <v>499</v>
      </c>
      <c r="D44" s="27">
        <v>531</v>
      </c>
      <c r="E44" s="28">
        <f t="shared" si="13"/>
        <v>1206</v>
      </c>
      <c r="F44" s="27">
        <v>601</v>
      </c>
      <c r="G44" s="27">
        <v>605</v>
      </c>
      <c r="H44" s="30">
        <f t="shared" si="14"/>
        <v>-176</v>
      </c>
      <c r="I44" s="32">
        <f>H44/26209*1000</f>
        <v>-6.7152504864741118</v>
      </c>
    </row>
    <row r="45" spans="1:9" ht="15.75" hidden="1" customHeight="1" x14ac:dyDescent="0.2">
      <c r="A45" s="25" t="s">
        <v>20</v>
      </c>
      <c r="B45" s="28">
        <f t="shared" si="12"/>
        <v>1033</v>
      </c>
      <c r="C45" s="27">
        <v>525</v>
      </c>
      <c r="D45" s="27">
        <v>508</v>
      </c>
      <c r="E45" s="28">
        <f t="shared" si="13"/>
        <v>1152</v>
      </c>
      <c r="F45" s="27">
        <v>561</v>
      </c>
      <c r="G45" s="27">
        <v>591</v>
      </c>
      <c r="H45" s="30">
        <f t="shared" si="14"/>
        <v>-119</v>
      </c>
      <c r="I45" s="32">
        <f>H45/26209*1000</f>
        <v>-4.5404250448319283</v>
      </c>
    </row>
    <row r="46" spans="1:9" ht="15.75" hidden="1" customHeight="1" x14ac:dyDescent="0.2">
      <c r="A46" s="25" t="s">
        <v>189</v>
      </c>
      <c r="B46" s="28">
        <f t="shared" si="12"/>
        <v>1176</v>
      </c>
      <c r="C46" s="27">
        <v>590</v>
      </c>
      <c r="D46" s="27">
        <v>586</v>
      </c>
      <c r="E46" s="28">
        <f t="shared" si="13"/>
        <v>1102</v>
      </c>
      <c r="F46" s="27">
        <v>574</v>
      </c>
      <c r="G46" s="27">
        <v>528</v>
      </c>
      <c r="H46" s="30">
        <f t="shared" si="14"/>
        <v>74</v>
      </c>
      <c r="I46" s="32">
        <f>H46/26278*1000</f>
        <v>2.8160438389527362</v>
      </c>
    </row>
    <row r="47" spans="1:9" ht="15.75" hidden="1" customHeight="1" x14ac:dyDescent="0.2">
      <c r="A47" s="25" t="s">
        <v>190</v>
      </c>
      <c r="B47" s="28">
        <f t="shared" si="12"/>
        <v>995</v>
      </c>
      <c r="C47" s="27">
        <v>501</v>
      </c>
      <c r="D47" s="27">
        <v>494</v>
      </c>
      <c r="E47" s="28">
        <f t="shared" si="13"/>
        <v>981</v>
      </c>
      <c r="F47" s="27">
        <v>507</v>
      </c>
      <c r="G47" s="27">
        <v>474</v>
      </c>
      <c r="H47" s="30">
        <f t="shared" si="14"/>
        <v>14</v>
      </c>
      <c r="I47" s="32">
        <f>H47/26209*1000</f>
        <v>0.53416765233316799</v>
      </c>
    </row>
    <row r="48" spans="1:9" ht="15.75" hidden="1" customHeight="1" x14ac:dyDescent="0.2">
      <c r="A48" s="25" t="s">
        <v>23</v>
      </c>
      <c r="B48" s="28">
        <f t="shared" si="12"/>
        <v>862</v>
      </c>
      <c r="C48" s="27">
        <v>423</v>
      </c>
      <c r="D48" s="27">
        <v>439</v>
      </c>
      <c r="E48" s="28">
        <f t="shared" si="13"/>
        <v>1045</v>
      </c>
      <c r="F48" s="27">
        <v>517</v>
      </c>
      <c r="G48" s="27">
        <v>528</v>
      </c>
      <c r="H48" s="30">
        <f t="shared" si="14"/>
        <v>-183</v>
      </c>
      <c r="I48" s="32">
        <f>H48/26278*1000</f>
        <v>-6.964000304437171</v>
      </c>
    </row>
    <row r="49" spans="1:9" ht="15.75" customHeight="1" x14ac:dyDescent="0.2">
      <c r="A49" s="25" t="s">
        <v>15</v>
      </c>
      <c r="B49" s="28">
        <f t="shared" si="12"/>
        <v>875</v>
      </c>
      <c r="C49" s="27">
        <v>442</v>
      </c>
      <c r="D49" s="27">
        <v>433</v>
      </c>
      <c r="E49" s="28">
        <f t="shared" si="13"/>
        <v>998</v>
      </c>
      <c r="F49" s="27">
        <v>482</v>
      </c>
      <c r="G49" s="27">
        <v>516</v>
      </c>
      <c r="H49" s="30">
        <f t="shared" si="14"/>
        <v>-123</v>
      </c>
      <c r="I49" s="32">
        <f>H49/26278*1000</f>
        <v>-4.6807215160971154</v>
      </c>
    </row>
    <row r="50" spans="1:9" ht="15.75" customHeight="1" x14ac:dyDescent="0.2">
      <c r="A50" s="25" t="s">
        <v>5</v>
      </c>
      <c r="B50" s="28">
        <v>896</v>
      </c>
      <c r="C50" s="27">
        <v>465</v>
      </c>
      <c r="D50" s="27">
        <v>431</v>
      </c>
      <c r="E50" s="28">
        <v>1004</v>
      </c>
      <c r="F50" s="27">
        <v>490</v>
      </c>
      <c r="G50" s="27">
        <v>514</v>
      </c>
      <c r="H50" s="30">
        <f t="shared" si="14"/>
        <v>-108</v>
      </c>
      <c r="I50" s="32">
        <f>H50/26278*1000</f>
        <v>-4.1099018190121015</v>
      </c>
    </row>
    <row r="51" spans="1:9" ht="15.75" customHeight="1" x14ac:dyDescent="0.2">
      <c r="A51" s="25" t="s">
        <v>14</v>
      </c>
      <c r="B51" s="28">
        <v>839</v>
      </c>
      <c r="C51" s="27">
        <v>440</v>
      </c>
      <c r="D51" s="27">
        <v>399</v>
      </c>
      <c r="E51" s="28">
        <v>880</v>
      </c>
      <c r="F51" s="27">
        <v>459</v>
      </c>
      <c r="G51" s="27">
        <v>421</v>
      </c>
      <c r="H51" s="31">
        <f t="shared" si="14"/>
        <v>-41</v>
      </c>
      <c r="I51" s="32">
        <f>H51/26278*1000</f>
        <v>-1.5602405053657051</v>
      </c>
    </row>
    <row r="52" spans="1:9" ht="15.75" customHeight="1" x14ac:dyDescent="0.2">
      <c r="A52" s="25" t="s">
        <v>21</v>
      </c>
      <c r="B52" s="28">
        <v>766</v>
      </c>
      <c r="C52" s="27">
        <v>396</v>
      </c>
      <c r="D52" s="27">
        <v>370</v>
      </c>
      <c r="E52" s="28">
        <v>893</v>
      </c>
      <c r="F52" s="27">
        <v>450</v>
      </c>
      <c r="G52" s="27">
        <v>443</v>
      </c>
      <c r="H52" s="31">
        <f t="shared" si="14"/>
        <v>-127</v>
      </c>
      <c r="I52" s="32">
        <f>H52/26278*1000</f>
        <v>-4.832940101986452</v>
      </c>
    </row>
    <row r="53" spans="1:9" ht="15.75" customHeight="1" x14ac:dyDescent="0.2">
      <c r="A53" s="25" t="s">
        <v>28</v>
      </c>
      <c r="B53" s="28">
        <f>SUM(C53:D53)</f>
        <v>733</v>
      </c>
      <c r="C53" s="27">
        <v>370</v>
      </c>
      <c r="D53" s="27">
        <v>363</v>
      </c>
      <c r="E53" s="28">
        <f>SUM(F53:G53)</f>
        <v>831</v>
      </c>
      <c r="F53" s="27">
        <v>418</v>
      </c>
      <c r="G53" s="27">
        <v>413</v>
      </c>
      <c r="H53" s="31">
        <f t="shared" si="14"/>
        <v>-98</v>
      </c>
      <c r="I53" s="32">
        <f>H53/25568*1000</f>
        <v>-3.8329161451814766</v>
      </c>
    </row>
    <row r="54" spans="1:9" ht="15.75" customHeight="1" x14ac:dyDescent="0.2">
      <c r="A54" s="25" t="s">
        <v>81</v>
      </c>
      <c r="B54" s="28">
        <f>SUM(C54:D54)</f>
        <v>600</v>
      </c>
      <c r="C54" s="27">
        <v>291</v>
      </c>
      <c r="D54" s="27">
        <v>309</v>
      </c>
      <c r="E54" s="28">
        <f>SUM(F54:G54)</f>
        <v>916</v>
      </c>
      <c r="F54" s="27">
        <v>455</v>
      </c>
      <c r="G54" s="27">
        <v>461</v>
      </c>
      <c r="H54" s="31">
        <f t="shared" si="14"/>
        <v>-316</v>
      </c>
      <c r="I54" s="32">
        <f>H54/25219*1000</f>
        <v>-12.530235140172092</v>
      </c>
    </row>
    <row r="55" spans="1:9" ht="15.75" customHeight="1" x14ac:dyDescent="0.2">
      <c r="A55" s="25" t="s">
        <v>217</v>
      </c>
      <c r="B55" s="28">
        <v>771</v>
      </c>
      <c r="C55" s="27">
        <v>360</v>
      </c>
      <c r="D55" s="27">
        <v>351</v>
      </c>
      <c r="E55" s="28">
        <v>791</v>
      </c>
      <c r="F55" s="27">
        <v>387</v>
      </c>
      <c r="G55" s="27">
        <v>404</v>
      </c>
      <c r="H55" s="31">
        <f t="shared" si="14"/>
        <v>-20</v>
      </c>
      <c r="I55" s="32">
        <f t="shared" ref="I55:I66" si="15">H55/25077*1000</f>
        <v>-0.7975435658172827</v>
      </c>
    </row>
    <row r="56" spans="1:9" ht="15.75" customHeight="1" x14ac:dyDescent="0.2">
      <c r="A56" s="25" t="s">
        <v>208</v>
      </c>
      <c r="B56" s="28">
        <v>747</v>
      </c>
      <c r="C56" s="27">
        <v>380</v>
      </c>
      <c r="D56" s="27">
        <v>367</v>
      </c>
      <c r="E56" s="28">
        <v>803</v>
      </c>
      <c r="F56" s="27">
        <v>416</v>
      </c>
      <c r="G56" s="27">
        <v>387</v>
      </c>
      <c r="H56" s="31">
        <f t="shared" si="14"/>
        <v>-56</v>
      </c>
      <c r="I56" s="32">
        <f t="shared" si="15"/>
        <v>-2.2331219842883918</v>
      </c>
    </row>
    <row r="57" spans="1:9" ht="15.75" customHeight="1" x14ac:dyDescent="0.2">
      <c r="A57" s="25" t="s">
        <v>221</v>
      </c>
      <c r="B57" s="28">
        <v>695</v>
      </c>
      <c r="C57" s="27">
        <v>377</v>
      </c>
      <c r="D57" s="27">
        <v>318</v>
      </c>
      <c r="E57" s="28">
        <v>781</v>
      </c>
      <c r="F57" s="27">
        <v>382</v>
      </c>
      <c r="G57" s="27">
        <v>399</v>
      </c>
      <c r="H57" s="31">
        <f t="shared" si="14"/>
        <v>-86</v>
      </c>
      <c r="I57" s="32">
        <f t="shared" si="15"/>
        <v>-3.4294373330143157</v>
      </c>
    </row>
    <row r="58" spans="1:9" ht="15.75" customHeight="1" x14ac:dyDescent="0.2">
      <c r="A58" s="25" t="s">
        <v>222</v>
      </c>
      <c r="B58" s="28">
        <v>677</v>
      </c>
      <c r="C58" s="27">
        <v>336</v>
      </c>
      <c r="D58" s="27">
        <v>341</v>
      </c>
      <c r="E58" s="28">
        <v>674</v>
      </c>
      <c r="F58" s="27">
        <v>359</v>
      </c>
      <c r="G58" s="27">
        <v>315</v>
      </c>
      <c r="H58" s="31">
        <f t="shared" si="14"/>
        <v>3</v>
      </c>
      <c r="I58" s="32">
        <f t="shared" si="15"/>
        <v>0.11963153487259241</v>
      </c>
    </row>
    <row r="59" spans="1:9" ht="15.75" customHeight="1" x14ac:dyDescent="0.2">
      <c r="A59" s="25" t="s">
        <v>225</v>
      </c>
      <c r="B59" s="28">
        <v>664</v>
      </c>
      <c r="C59" s="27">
        <v>335</v>
      </c>
      <c r="D59" s="27">
        <v>329</v>
      </c>
      <c r="E59" s="28">
        <v>761</v>
      </c>
      <c r="F59" s="27">
        <v>405</v>
      </c>
      <c r="G59" s="27">
        <v>356</v>
      </c>
      <c r="H59" s="31">
        <f t="shared" si="14"/>
        <v>-97</v>
      </c>
      <c r="I59" s="32">
        <f t="shared" si="15"/>
        <v>-3.8680862942138217</v>
      </c>
    </row>
    <row r="60" spans="1:9" ht="15.75" customHeight="1" x14ac:dyDescent="0.2">
      <c r="A60" s="25" t="s">
        <v>237</v>
      </c>
      <c r="B60" s="28">
        <v>662</v>
      </c>
      <c r="C60" s="27">
        <v>346</v>
      </c>
      <c r="D60" s="27">
        <v>316</v>
      </c>
      <c r="E60" s="28">
        <v>736</v>
      </c>
      <c r="F60" s="27">
        <v>357</v>
      </c>
      <c r="G60" s="27">
        <v>379</v>
      </c>
      <c r="H60" s="31">
        <f t="shared" si="14"/>
        <v>-74</v>
      </c>
      <c r="I60" s="32">
        <f t="shared" si="15"/>
        <v>-2.9509111935239463</v>
      </c>
    </row>
    <row r="61" spans="1:9" ht="15.75" customHeight="1" x14ac:dyDescent="0.2">
      <c r="A61" s="25" t="s">
        <v>240</v>
      </c>
      <c r="B61" s="28">
        <v>758</v>
      </c>
      <c r="C61" s="27">
        <v>387</v>
      </c>
      <c r="D61" s="27">
        <v>371</v>
      </c>
      <c r="E61" s="28">
        <v>690</v>
      </c>
      <c r="F61" s="27">
        <v>369</v>
      </c>
      <c r="G61" s="27">
        <v>321</v>
      </c>
      <c r="H61" s="31">
        <f t="shared" si="14"/>
        <v>68</v>
      </c>
      <c r="I61" s="32">
        <f t="shared" si="15"/>
        <v>2.7116481237787613</v>
      </c>
    </row>
    <row r="62" spans="1:9" ht="15.75" customHeight="1" x14ac:dyDescent="0.2">
      <c r="A62" s="25" t="s">
        <v>224</v>
      </c>
      <c r="B62" s="28">
        <v>630</v>
      </c>
      <c r="C62" s="27">
        <v>336</v>
      </c>
      <c r="D62" s="27">
        <v>294</v>
      </c>
      <c r="E62" s="28">
        <v>696</v>
      </c>
      <c r="F62" s="27">
        <v>356</v>
      </c>
      <c r="G62" s="27">
        <v>340</v>
      </c>
      <c r="H62" s="31">
        <f t="shared" si="14"/>
        <v>-66</v>
      </c>
      <c r="I62" s="32">
        <f t="shared" si="15"/>
        <v>-2.6318937671970333</v>
      </c>
    </row>
    <row r="63" spans="1:9" ht="15.75" customHeight="1" x14ac:dyDescent="0.2">
      <c r="A63" s="25" t="s">
        <v>245</v>
      </c>
      <c r="B63" s="28">
        <v>653</v>
      </c>
      <c r="C63" s="27">
        <v>346</v>
      </c>
      <c r="D63" s="27">
        <v>307</v>
      </c>
      <c r="E63" s="28">
        <v>750</v>
      </c>
      <c r="F63" s="27">
        <v>377</v>
      </c>
      <c r="G63" s="27">
        <v>373</v>
      </c>
      <c r="H63" s="31">
        <f t="shared" si="14"/>
        <v>-97</v>
      </c>
      <c r="I63" s="32">
        <f t="shared" si="15"/>
        <v>-3.8680862942138217</v>
      </c>
    </row>
    <row r="64" spans="1:9" ht="15.75" customHeight="1" x14ac:dyDescent="0.2">
      <c r="A64" s="25" t="s">
        <v>244</v>
      </c>
      <c r="B64" s="28">
        <v>667</v>
      </c>
      <c r="C64" s="27">
        <v>355</v>
      </c>
      <c r="D64" s="27">
        <v>312</v>
      </c>
      <c r="E64" s="28">
        <v>753</v>
      </c>
      <c r="F64" s="27">
        <v>393</v>
      </c>
      <c r="G64" s="27">
        <v>360</v>
      </c>
      <c r="H64" s="31">
        <f t="shared" si="14"/>
        <v>-86</v>
      </c>
      <c r="I64" s="32">
        <f t="shared" si="15"/>
        <v>-3.4294373330143157</v>
      </c>
    </row>
    <row r="65" spans="1:9" ht="15.75" customHeight="1" x14ac:dyDescent="0.2">
      <c r="A65" s="25" t="s">
        <v>246</v>
      </c>
      <c r="B65" s="28">
        <v>701</v>
      </c>
      <c r="C65" s="27">
        <v>368</v>
      </c>
      <c r="D65" s="27">
        <v>333</v>
      </c>
      <c r="E65" s="28">
        <v>661</v>
      </c>
      <c r="F65" s="27">
        <v>339</v>
      </c>
      <c r="G65" s="27">
        <v>322</v>
      </c>
      <c r="H65" s="31">
        <f t="shared" si="14"/>
        <v>40</v>
      </c>
      <c r="I65" s="32">
        <f t="shared" si="15"/>
        <v>1.5950871316345654</v>
      </c>
    </row>
    <row r="66" spans="1:9" ht="15.75" customHeight="1" x14ac:dyDescent="0.2">
      <c r="A66" s="25" t="s">
        <v>183</v>
      </c>
      <c r="B66" s="28">
        <v>794</v>
      </c>
      <c r="C66" s="27">
        <v>414</v>
      </c>
      <c r="D66" s="27">
        <v>380</v>
      </c>
      <c r="E66" s="28">
        <v>680</v>
      </c>
      <c r="F66" s="27">
        <v>348</v>
      </c>
      <c r="G66" s="27">
        <v>332</v>
      </c>
      <c r="H66" s="31">
        <f t="shared" si="14"/>
        <v>114</v>
      </c>
      <c r="I66" s="32">
        <f t="shared" si="15"/>
        <v>4.5459983251585117</v>
      </c>
    </row>
    <row r="67" spans="1:9" ht="15.75" customHeight="1" x14ac:dyDescent="0.2">
      <c r="A67" s="25" t="s">
        <v>145</v>
      </c>
      <c r="B67" s="28">
        <v>894</v>
      </c>
      <c r="C67" s="27">
        <v>484</v>
      </c>
      <c r="D67" s="27">
        <v>410</v>
      </c>
      <c r="E67" s="28">
        <v>658</v>
      </c>
      <c r="F67" s="27">
        <v>344</v>
      </c>
      <c r="G67" s="27">
        <v>314</v>
      </c>
      <c r="H67" s="31">
        <f t="shared" si="14"/>
        <v>236</v>
      </c>
      <c r="I67" s="32">
        <f>H67/23543*1000</f>
        <v>10.024211018137027</v>
      </c>
    </row>
    <row r="68" spans="1:9" ht="15.75" customHeight="1" x14ac:dyDescent="0.2">
      <c r="A68" s="25" t="s">
        <v>250</v>
      </c>
      <c r="B68" s="134">
        <v>835</v>
      </c>
      <c r="C68" s="130">
        <v>445</v>
      </c>
      <c r="D68" s="130">
        <v>390</v>
      </c>
      <c r="E68" s="134">
        <v>680</v>
      </c>
      <c r="F68" s="130">
        <v>333</v>
      </c>
      <c r="G68" s="130">
        <v>347</v>
      </c>
      <c r="H68" s="132">
        <f t="shared" si="14"/>
        <v>155</v>
      </c>
      <c r="I68" s="133">
        <f>H68/23423*1000</f>
        <v>6.6174273150322334</v>
      </c>
    </row>
    <row r="69" spans="1:9" x14ac:dyDescent="0.2">
      <c r="A69" s="22" t="s">
        <v>195</v>
      </c>
    </row>
    <row r="70" spans="1:9" x14ac:dyDescent="0.2">
      <c r="A70" s="22" t="s">
        <v>163</v>
      </c>
    </row>
  </sheetData>
  <mergeCells count="13">
    <mergeCell ref="R2:R3"/>
    <mergeCell ref="S2:S3"/>
    <mergeCell ref="A38:A39"/>
    <mergeCell ref="P2:Q2"/>
    <mergeCell ref="B38:D38"/>
    <mergeCell ref="E38:G38"/>
    <mergeCell ref="H38:I38"/>
    <mergeCell ref="A2:A3"/>
    <mergeCell ref="B2:E2"/>
    <mergeCell ref="F2:I2"/>
    <mergeCell ref="J2:K2"/>
    <mergeCell ref="L2:M2"/>
    <mergeCell ref="N2:O2"/>
  </mergeCells>
  <phoneticPr fontId="3"/>
  <pageMargins left="0.39370078740157483" right="0.39370078740157483" top="0.39370078740157483" bottom="0.39370078740157483" header="0" footer="0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22"/>
  <sheetViews>
    <sheetView view="pageBreakPreview" topLeftCell="A103" zoomScale="85" zoomScaleSheetLayoutView="85" workbookViewId="0">
      <selection activeCell="A120" sqref="A120:XFD120"/>
    </sheetView>
  </sheetViews>
  <sheetFormatPr defaultColWidth="9" defaultRowHeight="13.2" x14ac:dyDescent="0.2"/>
  <cols>
    <col min="1" max="1" width="9" style="33" customWidth="1"/>
    <col min="2" max="5" width="7.77734375" style="33" customWidth="1"/>
    <col min="6" max="6" width="7.6640625" style="33" bestFit="1" customWidth="1"/>
    <col min="7" max="29" width="7.77734375" style="33" customWidth="1"/>
    <col min="30" max="30" width="9" style="33" customWidth="1"/>
    <col min="31" max="16384" width="9" style="33"/>
  </cols>
  <sheetData>
    <row r="1" spans="1:29" x14ac:dyDescent="0.2">
      <c r="A1" s="34" t="s">
        <v>229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44" t="s">
        <v>54</v>
      </c>
    </row>
    <row r="2" spans="1:29" x14ac:dyDescent="0.2">
      <c r="A2" s="99" t="s">
        <v>191</v>
      </c>
      <c r="B2" s="96" t="s">
        <v>101</v>
      </c>
      <c r="C2" s="97"/>
      <c r="D2" s="97"/>
      <c r="E2" s="98"/>
      <c r="F2" s="96" t="s">
        <v>196</v>
      </c>
      <c r="G2" s="97"/>
      <c r="H2" s="97"/>
      <c r="I2" s="98"/>
      <c r="J2" s="96" t="s">
        <v>230</v>
      </c>
      <c r="K2" s="97"/>
      <c r="L2" s="97"/>
      <c r="M2" s="98"/>
      <c r="N2" s="96" t="s">
        <v>197</v>
      </c>
      <c r="O2" s="97"/>
      <c r="P2" s="97"/>
      <c r="Q2" s="98"/>
      <c r="R2" s="96" t="s">
        <v>116</v>
      </c>
      <c r="S2" s="97"/>
      <c r="T2" s="97"/>
      <c r="U2" s="98"/>
      <c r="V2" s="96" t="s">
        <v>198</v>
      </c>
      <c r="W2" s="97"/>
      <c r="X2" s="97"/>
      <c r="Y2" s="98"/>
      <c r="Z2" s="96" t="s">
        <v>199</v>
      </c>
      <c r="AA2" s="97"/>
      <c r="AB2" s="97"/>
      <c r="AC2" s="98"/>
    </row>
    <row r="3" spans="1:29" x14ac:dyDescent="0.2">
      <c r="A3" s="100"/>
      <c r="B3" s="40" t="s">
        <v>200</v>
      </c>
      <c r="C3" s="40" t="s">
        <v>22</v>
      </c>
      <c r="D3" s="40" t="s">
        <v>4</v>
      </c>
      <c r="E3" s="40" t="s">
        <v>24</v>
      </c>
      <c r="F3" s="40" t="s">
        <v>200</v>
      </c>
      <c r="G3" s="40" t="s">
        <v>22</v>
      </c>
      <c r="H3" s="40" t="s">
        <v>4</v>
      </c>
      <c r="I3" s="40" t="s">
        <v>24</v>
      </c>
      <c r="J3" s="40" t="s">
        <v>200</v>
      </c>
      <c r="K3" s="40" t="s">
        <v>22</v>
      </c>
      <c r="L3" s="40" t="s">
        <v>4</v>
      </c>
      <c r="M3" s="40" t="s">
        <v>24</v>
      </c>
      <c r="N3" s="40" t="s">
        <v>200</v>
      </c>
      <c r="O3" s="40" t="s">
        <v>22</v>
      </c>
      <c r="P3" s="40" t="s">
        <v>4</v>
      </c>
      <c r="Q3" s="40" t="s">
        <v>24</v>
      </c>
      <c r="R3" s="40" t="s">
        <v>200</v>
      </c>
      <c r="S3" s="40" t="s">
        <v>22</v>
      </c>
      <c r="T3" s="40" t="s">
        <v>4</v>
      </c>
      <c r="U3" s="40" t="s">
        <v>24</v>
      </c>
      <c r="V3" s="40" t="s">
        <v>200</v>
      </c>
      <c r="W3" s="40" t="s">
        <v>22</v>
      </c>
      <c r="X3" s="40" t="s">
        <v>4</v>
      </c>
      <c r="Y3" s="40" t="s">
        <v>24</v>
      </c>
      <c r="Z3" s="40" t="s">
        <v>200</v>
      </c>
      <c r="AA3" s="40" t="s">
        <v>22</v>
      </c>
      <c r="AB3" s="40" t="s">
        <v>4</v>
      </c>
      <c r="AC3" s="40" t="s">
        <v>24</v>
      </c>
    </row>
    <row r="4" spans="1:29" hidden="1" x14ac:dyDescent="0.2">
      <c r="A4" s="35" t="s">
        <v>231</v>
      </c>
      <c r="B4" s="41">
        <v>848</v>
      </c>
      <c r="C4" s="41">
        <v>2965</v>
      </c>
      <c r="D4" s="41">
        <v>1464</v>
      </c>
      <c r="E4" s="41">
        <v>1501</v>
      </c>
      <c r="F4" s="41">
        <v>929</v>
      </c>
      <c r="G4" s="41">
        <v>3016</v>
      </c>
      <c r="H4" s="41">
        <v>1442</v>
      </c>
      <c r="I4" s="41">
        <v>1574</v>
      </c>
      <c r="J4" s="41">
        <v>847</v>
      </c>
      <c r="K4" s="41">
        <v>2554</v>
      </c>
      <c r="L4" s="41">
        <v>1238</v>
      </c>
      <c r="M4" s="41">
        <v>1316</v>
      </c>
      <c r="N4" s="41">
        <v>1022</v>
      </c>
      <c r="O4" s="41">
        <v>3453</v>
      </c>
      <c r="P4" s="41">
        <v>1674</v>
      </c>
      <c r="Q4" s="41">
        <v>1779</v>
      </c>
      <c r="R4" s="41">
        <v>959</v>
      </c>
      <c r="S4" s="41">
        <v>3037</v>
      </c>
      <c r="T4" s="41">
        <v>1466</v>
      </c>
      <c r="U4" s="41">
        <v>1571</v>
      </c>
      <c r="V4" s="41">
        <v>264</v>
      </c>
      <c r="W4" s="41">
        <v>916</v>
      </c>
      <c r="X4" s="41">
        <v>449</v>
      </c>
      <c r="Y4" s="41">
        <v>467</v>
      </c>
      <c r="Z4" s="41">
        <v>526</v>
      </c>
      <c r="AA4" s="41">
        <v>1906</v>
      </c>
      <c r="AB4" s="41">
        <v>934</v>
      </c>
      <c r="AC4" s="41">
        <v>972</v>
      </c>
    </row>
    <row r="5" spans="1:29" hidden="1" x14ac:dyDescent="0.2">
      <c r="A5" s="35" t="s">
        <v>147</v>
      </c>
      <c r="B5" s="41">
        <v>866</v>
      </c>
      <c r="C5" s="41">
        <v>3012</v>
      </c>
      <c r="D5" s="41">
        <v>1493</v>
      </c>
      <c r="E5" s="41">
        <v>1519</v>
      </c>
      <c r="F5" s="41">
        <v>945</v>
      </c>
      <c r="G5" s="41">
        <v>3064</v>
      </c>
      <c r="H5" s="41">
        <v>1465</v>
      </c>
      <c r="I5" s="41">
        <v>1599</v>
      </c>
      <c r="J5" s="41">
        <v>846</v>
      </c>
      <c r="K5" s="41">
        <v>2530</v>
      </c>
      <c r="L5" s="41">
        <v>1228</v>
      </c>
      <c r="M5" s="41">
        <v>1302</v>
      </c>
      <c r="N5" s="41">
        <v>1075</v>
      </c>
      <c r="O5" s="41">
        <v>3587</v>
      </c>
      <c r="P5" s="41">
        <v>1751</v>
      </c>
      <c r="Q5" s="41">
        <v>1836</v>
      </c>
      <c r="R5" s="41">
        <v>982</v>
      </c>
      <c r="S5" s="41">
        <v>3085</v>
      </c>
      <c r="T5" s="41">
        <v>1486</v>
      </c>
      <c r="U5" s="41">
        <v>1599</v>
      </c>
      <c r="V5" s="41">
        <v>278</v>
      </c>
      <c r="W5" s="41">
        <v>945</v>
      </c>
      <c r="X5" s="41">
        <v>465</v>
      </c>
      <c r="Y5" s="41">
        <v>480</v>
      </c>
      <c r="Z5" s="41">
        <v>532</v>
      </c>
      <c r="AA5" s="41">
        <v>1904</v>
      </c>
      <c r="AB5" s="41">
        <v>939</v>
      </c>
      <c r="AC5" s="41">
        <v>965</v>
      </c>
    </row>
    <row r="6" spans="1:29" hidden="1" x14ac:dyDescent="0.2">
      <c r="A6" s="35" t="s">
        <v>115</v>
      </c>
      <c r="B6" s="41">
        <v>894</v>
      </c>
      <c r="C6" s="41">
        <v>3076</v>
      </c>
      <c r="D6" s="41">
        <v>1523</v>
      </c>
      <c r="E6" s="41">
        <v>1553</v>
      </c>
      <c r="F6" s="41">
        <v>954</v>
      </c>
      <c r="G6" s="41">
        <v>3072</v>
      </c>
      <c r="H6" s="41">
        <v>1472</v>
      </c>
      <c r="I6" s="41">
        <v>1600</v>
      </c>
      <c r="J6" s="41">
        <v>844</v>
      </c>
      <c r="K6" s="41">
        <v>2490</v>
      </c>
      <c r="L6" s="41">
        <v>1198</v>
      </c>
      <c r="M6" s="41">
        <v>1292</v>
      </c>
      <c r="N6" s="41">
        <v>1081</v>
      </c>
      <c r="O6" s="41">
        <v>3595</v>
      </c>
      <c r="P6" s="41">
        <v>1749</v>
      </c>
      <c r="Q6" s="41">
        <v>1846</v>
      </c>
      <c r="R6" s="41">
        <v>988</v>
      </c>
      <c r="S6" s="41">
        <v>3119</v>
      </c>
      <c r="T6" s="41">
        <v>1486</v>
      </c>
      <c r="U6" s="41">
        <v>1633</v>
      </c>
      <c r="V6" s="41">
        <v>285</v>
      </c>
      <c r="W6" s="41">
        <v>955</v>
      </c>
      <c r="X6" s="41">
        <v>472</v>
      </c>
      <c r="Y6" s="41">
        <v>483</v>
      </c>
      <c r="Z6" s="41">
        <v>530</v>
      </c>
      <c r="AA6" s="41">
        <v>1897</v>
      </c>
      <c r="AB6" s="41">
        <v>926</v>
      </c>
      <c r="AC6" s="41">
        <v>971</v>
      </c>
    </row>
    <row r="7" spans="1:29" hidden="1" x14ac:dyDescent="0.2">
      <c r="A7" s="35" t="s">
        <v>232</v>
      </c>
      <c r="B7" s="41">
        <v>915</v>
      </c>
      <c r="C7" s="41">
        <v>3120</v>
      </c>
      <c r="D7" s="41">
        <v>1546</v>
      </c>
      <c r="E7" s="41">
        <v>1574</v>
      </c>
      <c r="F7" s="41">
        <v>958</v>
      </c>
      <c r="G7" s="41">
        <v>3066</v>
      </c>
      <c r="H7" s="41">
        <v>1473</v>
      </c>
      <c r="I7" s="41">
        <v>1593</v>
      </c>
      <c r="J7" s="41">
        <v>835</v>
      </c>
      <c r="K7" s="41">
        <v>2423</v>
      </c>
      <c r="L7" s="41">
        <v>1167</v>
      </c>
      <c r="M7" s="41">
        <v>1256</v>
      </c>
      <c r="N7" s="41">
        <v>1091</v>
      </c>
      <c r="O7" s="41">
        <v>3595</v>
      </c>
      <c r="P7" s="41">
        <v>1745</v>
      </c>
      <c r="Q7" s="41">
        <v>1850</v>
      </c>
      <c r="R7" s="41">
        <v>996</v>
      </c>
      <c r="S7" s="41">
        <v>3118</v>
      </c>
      <c r="T7" s="41">
        <v>1489</v>
      </c>
      <c r="U7" s="41">
        <v>1629</v>
      </c>
      <c r="V7" s="41">
        <v>291</v>
      </c>
      <c r="W7" s="41">
        <v>955</v>
      </c>
      <c r="X7" s="41">
        <v>471</v>
      </c>
      <c r="Y7" s="41">
        <v>484</v>
      </c>
      <c r="Z7" s="41">
        <v>539</v>
      </c>
      <c r="AA7" s="41">
        <v>1893</v>
      </c>
      <c r="AB7" s="41">
        <v>934</v>
      </c>
      <c r="AC7" s="41">
        <v>959</v>
      </c>
    </row>
    <row r="8" spans="1:29" hidden="1" x14ac:dyDescent="0.2">
      <c r="A8" s="35" t="s">
        <v>141</v>
      </c>
      <c r="B8" s="41">
        <v>935</v>
      </c>
      <c r="C8" s="41">
        <v>3157</v>
      </c>
      <c r="D8" s="41">
        <v>1565</v>
      </c>
      <c r="E8" s="41">
        <v>1592</v>
      </c>
      <c r="F8" s="41">
        <v>974</v>
      </c>
      <c r="G8" s="41">
        <v>3076</v>
      </c>
      <c r="H8" s="41">
        <v>1482</v>
      </c>
      <c r="I8" s="41">
        <v>1594</v>
      </c>
      <c r="J8" s="41">
        <v>842</v>
      </c>
      <c r="K8" s="41">
        <v>2393</v>
      </c>
      <c r="L8" s="41">
        <v>1161</v>
      </c>
      <c r="M8" s="41">
        <v>1232</v>
      </c>
      <c r="N8" s="41">
        <v>1115</v>
      </c>
      <c r="O8" s="41">
        <v>3626</v>
      </c>
      <c r="P8" s="41">
        <v>1745</v>
      </c>
      <c r="Q8" s="41">
        <v>1881</v>
      </c>
      <c r="R8" s="41">
        <v>1022</v>
      </c>
      <c r="S8" s="41">
        <v>3144</v>
      </c>
      <c r="T8" s="41">
        <v>1502</v>
      </c>
      <c r="U8" s="41">
        <v>1642</v>
      </c>
      <c r="V8" s="41">
        <v>295</v>
      </c>
      <c r="W8" s="41">
        <v>958</v>
      </c>
      <c r="X8" s="41">
        <v>479</v>
      </c>
      <c r="Y8" s="41">
        <v>479</v>
      </c>
      <c r="Z8" s="41">
        <v>548</v>
      </c>
      <c r="AA8" s="41">
        <v>1873</v>
      </c>
      <c r="AB8" s="41">
        <v>920</v>
      </c>
      <c r="AC8" s="41">
        <v>953</v>
      </c>
    </row>
    <row r="9" spans="1:29" hidden="1" x14ac:dyDescent="0.2">
      <c r="A9" s="35" t="s">
        <v>17</v>
      </c>
      <c r="B9" s="41">
        <v>950</v>
      </c>
      <c r="C9" s="41">
        <v>3174</v>
      </c>
      <c r="D9" s="41">
        <v>1586</v>
      </c>
      <c r="E9" s="41">
        <v>1588</v>
      </c>
      <c r="F9" s="41">
        <v>979</v>
      </c>
      <c r="G9" s="41">
        <v>3049</v>
      </c>
      <c r="H9" s="41">
        <v>1460</v>
      </c>
      <c r="I9" s="41">
        <v>1589</v>
      </c>
      <c r="J9" s="41">
        <v>842</v>
      </c>
      <c r="K9" s="41">
        <v>2330</v>
      </c>
      <c r="L9" s="41">
        <v>1132</v>
      </c>
      <c r="M9" s="41">
        <v>1198</v>
      </c>
      <c r="N9" s="41">
        <v>1127</v>
      </c>
      <c r="O9" s="41">
        <v>3596</v>
      </c>
      <c r="P9" s="41">
        <v>1729</v>
      </c>
      <c r="Q9" s="41">
        <v>1867</v>
      </c>
      <c r="R9" s="41">
        <v>1041</v>
      </c>
      <c r="S9" s="41">
        <v>3158</v>
      </c>
      <c r="T9" s="41">
        <v>1502</v>
      </c>
      <c r="U9" s="41">
        <v>1656</v>
      </c>
      <c r="V9" s="41">
        <v>318</v>
      </c>
      <c r="W9" s="41">
        <v>1013</v>
      </c>
      <c r="X9" s="41">
        <v>516</v>
      </c>
      <c r="Y9" s="41">
        <v>497</v>
      </c>
      <c r="Z9" s="41">
        <v>565</v>
      </c>
      <c r="AA9" s="41">
        <v>1882</v>
      </c>
      <c r="AB9" s="41">
        <v>924</v>
      </c>
      <c r="AC9" s="41">
        <v>958</v>
      </c>
    </row>
    <row r="10" spans="1:29" hidden="1" x14ac:dyDescent="0.2">
      <c r="A10" s="35" t="s">
        <v>178</v>
      </c>
      <c r="B10" s="41">
        <v>965</v>
      </c>
      <c r="C10" s="41">
        <v>3171</v>
      </c>
      <c r="D10" s="41">
        <v>1573</v>
      </c>
      <c r="E10" s="41">
        <v>1598</v>
      </c>
      <c r="F10" s="41">
        <v>996</v>
      </c>
      <c r="G10" s="41">
        <v>3043</v>
      </c>
      <c r="H10" s="41">
        <v>1477</v>
      </c>
      <c r="I10" s="41">
        <v>1566</v>
      </c>
      <c r="J10" s="41">
        <v>841</v>
      </c>
      <c r="K10" s="41">
        <v>2290</v>
      </c>
      <c r="L10" s="41">
        <v>1103</v>
      </c>
      <c r="M10" s="41">
        <v>1187</v>
      </c>
      <c r="N10" s="41">
        <v>1159</v>
      </c>
      <c r="O10" s="41">
        <v>3636</v>
      </c>
      <c r="P10" s="41">
        <v>1759</v>
      </c>
      <c r="Q10" s="41">
        <v>1877</v>
      </c>
      <c r="R10" s="41">
        <v>1071</v>
      </c>
      <c r="S10" s="41">
        <v>3209</v>
      </c>
      <c r="T10" s="41">
        <v>1528</v>
      </c>
      <c r="U10" s="41">
        <v>1681</v>
      </c>
      <c r="V10" s="41">
        <v>333</v>
      </c>
      <c r="W10" s="41">
        <v>1048</v>
      </c>
      <c r="X10" s="41">
        <v>533</v>
      </c>
      <c r="Y10" s="41">
        <v>515</v>
      </c>
      <c r="Z10" s="41">
        <v>569</v>
      </c>
      <c r="AA10" s="41">
        <v>1865</v>
      </c>
      <c r="AB10" s="41">
        <v>910</v>
      </c>
      <c r="AC10" s="41">
        <v>955</v>
      </c>
    </row>
    <row r="11" spans="1:29" hidden="1" x14ac:dyDescent="0.2">
      <c r="A11" s="35" t="s">
        <v>44</v>
      </c>
      <c r="B11" s="41">
        <v>972</v>
      </c>
      <c r="C11" s="41">
        <v>3140</v>
      </c>
      <c r="D11" s="41">
        <v>1565</v>
      </c>
      <c r="E11" s="41">
        <v>1575</v>
      </c>
      <c r="F11" s="41">
        <v>1002</v>
      </c>
      <c r="G11" s="41">
        <v>3018</v>
      </c>
      <c r="H11" s="41">
        <v>1460</v>
      </c>
      <c r="I11" s="41">
        <v>1558</v>
      </c>
      <c r="J11" s="41">
        <v>843</v>
      </c>
      <c r="K11" s="41">
        <v>2261</v>
      </c>
      <c r="L11" s="41">
        <v>1095</v>
      </c>
      <c r="M11" s="41">
        <v>1166</v>
      </c>
      <c r="N11" s="41">
        <v>1180</v>
      </c>
      <c r="O11" s="41">
        <v>3656</v>
      </c>
      <c r="P11" s="41">
        <v>1777</v>
      </c>
      <c r="Q11" s="41">
        <v>1879</v>
      </c>
      <c r="R11" s="41">
        <v>1087</v>
      </c>
      <c r="S11" s="41">
        <v>3205</v>
      </c>
      <c r="T11" s="41">
        <v>1526</v>
      </c>
      <c r="U11" s="41">
        <v>1679</v>
      </c>
      <c r="V11" s="41">
        <v>341</v>
      </c>
      <c r="W11" s="41">
        <v>1053</v>
      </c>
      <c r="X11" s="41">
        <v>537</v>
      </c>
      <c r="Y11" s="41">
        <v>516</v>
      </c>
      <c r="Z11" s="41">
        <v>586</v>
      </c>
      <c r="AA11" s="41">
        <v>1897</v>
      </c>
      <c r="AB11" s="41">
        <v>925</v>
      </c>
      <c r="AC11" s="41">
        <v>972</v>
      </c>
    </row>
    <row r="12" spans="1:29" hidden="1" x14ac:dyDescent="0.2">
      <c r="A12" s="36" t="s">
        <v>9</v>
      </c>
      <c r="B12" s="36">
        <v>989</v>
      </c>
      <c r="C12" s="36">
        <v>3146</v>
      </c>
      <c r="D12" s="36">
        <v>1591</v>
      </c>
      <c r="E12" s="36">
        <v>1555</v>
      </c>
      <c r="F12" s="36">
        <v>1031</v>
      </c>
      <c r="G12" s="36">
        <v>3026</v>
      </c>
      <c r="H12" s="36">
        <v>1458</v>
      </c>
      <c r="I12" s="36">
        <v>1568</v>
      </c>
      <c r="J12" s="36">
        <v>835</v>
      </c>
      <c r="K12" s="36">
        <v>2221</v>
      </c>
      <c r="L12" s="36">
        <v>1077</v>
      </c>
      <c r="M12" s="36">
        <v>1144</v>
      </c>
      <c r="N12" s="36">
        <v>1202</v>
      </c>
      <c r="O12" s="36">
        <v>3640</v>
      </c>
      <c r="P12" s="36">
        <v>1776</v>
      </c>
      <c r="Q12" s="36">
        <v>1864</v>
      </c>
      <c r="R12" s="36">
        <v>1091</v>
      </c>
      <c r="S12" s="36">
        <v>3194</v>
      </c>
      <c r="T12" s="36">
        <v>1534</v>
      </c>
      <c r="U12" s="36">
        <v>1660</v>
      </c>
      <c r="V12" s="36">
        <v>363</v>
      </c>
      <c r="W12" s="36">
        <v>1079</v>
      </c>
      <c r="X12" s="36">
        <v>550</v>
      </c>
      <c r="Y12" s="36">
        <v>529</v>
      </c>
      <c r="Z12" s="36">
        <v>591</v>
      </c>
      <c r="AA12" s="36">
        <v>1893</v>
      </c>
      <c r="AB12" s="36">
        <v>925</v>
      </c>
      <c r="AC12" s="36">
        <v>968</v>
      </c>
    </row>
    <row r="13" spans="1:29" hidden="1" x14ac:dyDescent="0.2">
      <c r="A13" s="36" t="s">
        <v>185</v>
      </c>
      <c r="B13" s="36">
        <v>1013</v>
      </c>
      <c r="C13" s="36">
        <v>3126</v>
      </c>
      <c r="D13" s="36">
        <v>1502</v>
      </c>
      <c r="E13" s="36">
        <v>1624</v>
      </c>
      <c r="F13" s="36">
        <v>1051</v>
      </c>
      <c r="G13" s="36">
        <v>3019</v>
      </c>
      <c r="H13" s="36">
        <v>1464</v>
      </c>
      <c r="I13" s="36">
        <v>1555</v>
      </c>
      <c r="J13" s="36">
        <v>840</v>
      </c>
      <c r="K13" s="36">
        <v>2172</v>
      </c>
      <c r="L13" s="36">
        <v>1059</v>
      </c>
      <c r="M13" s="36">
        <v>1113</v>
      </c>
      <c r="N13" s="36">
        <v>1259</v>
      </c>
      <c r="O13" s="36">
        <v>3720</v>
      </c>
      <c r="P13" s="36">
        <v>1819</v>
      </c>
      <c r="Q13" s="36">
        <v>1901</v>
      </c>
      <c r="R13" s="36">
        <v>1142</v>
      </c>
      <c r="S13" s="36">
        <v>3317</v>
      </c>
      <c r="T13" s="36">
        <v>1592</v>
      </c>
      <c r="U13" s="36">
        <v>1725</v>
      </c>
      <c r="V13" s="36">
        <v>361</v>
      </c>
      <c r="W13" s="36">
        <v>1070</v>
      </c>
      <c r="X13" s="36">
        <v>541</v>
      </c>
      <c r="Y13" s="36">
        <v>529</v>
      </c>
      <c r="Z13" s="36">
        <v>602</v>
      </c>
      <c r="AA13" s="36">
        <v>1905</v>
      </c>
      <c r="AB13" s="36">
        <v>937</v>
      </c>
      <c r="AC13" s="36">
        <v>968</v>
      </c>
    </row>
    <row r="14" spans="1:29" hidden="1" x14ac:dyDescent="0.2">
      <c r="A14" s="36" t="s">
        <v>186</v>
      </c>
      <c r="B14" s="36">
        <v>1019</v>
      </c>
      <c r="C14" s="36">
        <v>3093</v>
      </c>
      <c r="D14" s="36">
        <v>1562</v>
      </c>
      <c r="E14" s="36">
        <v>1531</v>
      </c>
      <c r="F14" s="36">
        <v>1057</v>
      </c>
      <c r="G14" s="36">
        <v>3017</v>
      </c>
      <c r="H14" s="36">
        <v>1464</v>
      </c>
      <c r="I14" s="36">
        <v>1553</v>
      </c>
      <c r="J14" s="36">
        <v>834</v>
      </c>
      <c r="K14" s="36">
        <v>2146</v>
      </c>
      <c r="L14" s="36">
        <v>1041</v>
      </c>
      <c r="M14" s="36">
        <v>1105</v>
      </c>
      <c r="N14" s="36">
        <v>1289</v>
      </c>
      <c r="O14" s="36">
        <v>3753</v>
      </c>
      <c r="P14" s="36">
        <v>1831</v>
      </c>
      <c r="Q14" s="36">
        <v>1922</v>
      </c>
      <c r="R14" s="36">
        <v>1137</v>
      </c>
      <c r="S14" s="36">
        <v>3294</v>
      </c>
      <c r="T14" s="36">
        <v>1583</v>
      </c>
      <c r="U14" s="36">
        <v>1711</v>
      </c>
      <c r="V14" s="36">
        <v>360</v>
      </c>
      <c r="W14" s="36">
        <v>1059</v>
      </c>
      <c r="X14" s="36">
        <v>536</v>
      </c>
      <c r="Y14" s="36">
        <v>523</v>
      </c>
      <c r="Z14" s="36">
        <v>609</v>
      </c>
      <c r="AA14" s="36">
        <v>1898</v>
      </c>
      <c r="AB14" s="36">
        <v>932</v>
      </c>
      <c r="AC14" s="36">
        <v>966</v>
      </c>
    </row>
    <row r="15" spans="1:29" hidden="1" x14ac:dyDescent="0.2">
      <c r="A15" s="36" t="s">
        <v>187</v>
      </c>
      <c r="B15" s="36">
        <v>1039</v>
      </c>
      <c r="C15" s="36">
        <v>3113</v>
      </c>
      <c r="D15" s="36">
        <v>1562</v>
      </c>
      <c r="E15" s="36">
        <v>1551</v>
      </c>
      <c r="F15" s="36">
        <v>1081</v>
      </c>
      <c r="G15" s="36">
        <v>3011</v>
      </c>
      <c r="H15" s="36">
        <v>1464</v>
      </c>
      <c r="I15" s="36">
        <v>1547</v>
      </c>
      <c r="J15" s="36">
        <v>823</v>
      </c>
      <c r="K15" s="36">
        <v>2096</v>
      </c>
      <c r="L15" s="36">
        <v>1019</v>
      </c>
      <c r="M15" s="36">
        <v>1077</v>
      </c>
      <c r="N15" s="36">
        <v>1309</v>
      </c>
      <c r="O15" s="36">
        <v>3775</v>
      </c>
      <c r="P15" s="36">
        <v>1831</v>
      </c>
      <c r="Q15" s="36">
        <v>1944</v>
      </c>
      <c r="R15" s="36">
        <v>1147</v>
      </c>
      <c r="S15" s="36">
        <v>3264</v>
      </c>
      <c r="T15" s="36">
        <v>1564</v>
      </c>
      <c r="U15" s="36">
        <v>1700</v>
      </c>
      <c r="V15" s="36">
        <v>362</v>
      </c>
      <c r="W15" s="36">
        <v>1057</v>
      </c>
      <c r="X15" s="36">
        <v>545</v>
      </c>
      <c r="Y15" s="36">
        <v>512</v>
      </c>
      <c r="Z15" s="36">
        <v>614</v>
      </c>
      <c r="AA15" s="36">
        <v>1885</v>
      </c>
      <c r="AB15" s="36">
        <v>926</v>
      </c>
      <c r="AC15" s="36">
        <v>959</v>
      </c>
    </row>
    <row r="16" spans="1:29" hidden="1" x14ac:dyDescent="0.2">
      <c r="A16" s="36" t="s">
        <v>13</v>
      </c>
      <c r="B16" s="36">
        <v>1056</v>
      </c>
      <c r="C16" s="36">
        <v>3128</v>
      </c>
      <c r="D16" s="36">
        <v>1573</v>
      </c>
      <c r="E16" s="36">
        <v>1555</v>
      </c>
      <c r="F16" s="36">
        <v>1081</v>
      </c>
      <c r="G16" s="36">
        <v>2996</v>
      </c>
      <c r="H16" s="36">
        <v>1453</v>
      </c>
      <c r="I16" s="36">
        <v>1543</v>
      </c>
      <c r="J16" s="36">
        <v>820</v>
      </c>
      <c r="K16" s="36">
        <v>2081</v>
      </c>
      <c r="L16" s="36">
        <v>1011</v>
      </c>
      <c r="M16" s="36">
        <v>1070</v>
      </c>
      <c r="N16" s="36">
        <v>1319</v>
      </c>
      <c r="O16" s="36">
        <v>3746</v>
      </c>
      <c r="P16" s="36">
        <v>1820</v>
      </c>
      <c r="Q16" s="36">
        <v>1926</v>
      </c>
      <c r="R16" s="36">
        <v>1142</v>
      </c>
      <c r="S16" s="36">
        <v>3216</v>
      </c>
      <c r="T16" s="36">
        <v>1531</v>
      </c>
      <c r="U16" s="36">
        <v>1685</v>
      </c>
      <c r="V16" s="36">
        <v>361</v>
      </c>
      <c r="W16" s="36">
        <v>1039</v>
      </c>
      <c r="X16" s="36">
        <v>531</v>
      </c>
      <c r="Y16" s="36">
        <v>508</v>
      </c>
      <c r="Z16" s="36">
        <v>617</v>
      </c>
      <c r="AA16" s="36">
        <v>1878</v>
      </c>
      <c r="AB16" s="36">
        <v>921</v>
      </c>
      <c r="AC16" s="36">
        <v>957</v>
      </c>
    </row>
    <row r="17" spans="1:29" hidden="1" x14ac:dyDescent="0.2">
      <c r="A17" s="37" t="s">
        <v>20</v>
      </c>
      <c r="B17" s="36">
        <v>1054</v>
      </c>
      <c r="C17" s="36">
        <v>3090</v>
      </c>
      <c r="D17" s="36">
        <v>1556</v>
      </c>
      <c r="E17" s="36">
        <v>1534</v>
      </c>
      <c r="F17" s="36">
        <v>1100</v>
      </c>
      <c r="G17" s="36">
        <v>3008</v>
      </c>
      <c r="H17" s="36">
        <v>1456</v>
      </c>
      <c r="I17" s="36">
        <v>1552</v>
      </c>
      <c r="J17" s="36">
        <v>838</v>
      </c>
      <c r="K17" s="36">
        <v>2079</v>
      </c>
      <c r="L17" s="36">
        <v>1008</v>
      </c>
      <c r="M17" s="36">
        <v>1071</v>
      </c>
      <c r="N17" s="36">
        <v>1335</v>
      </c>
      <c r="O17" s="36">
        <v>3724</v>
      </c>
      <c r="P17" s="36">
        <v>1805</v>
      </c>
      <c r="Q17" s="36">
        <v>1919</v>
      </c>
      <c r="R17" s="36">
        <v>1160</v>
      </c>
      <c r="S17" s="36">
        <v>3227</v>
      </c>
      <c r="T17" s="36">
        <v>1546</v>
      </c>
      <c r="U17" s="36">
        <v>1681</v>
      </c>
      <c r="V17" s="36">
        <v>361</v>
      </c>
      <c r="W17" s="36">
        <v>1030</v>
      </c>
      <c r="X17" s="36">
        <v>521</v>
      </c>
      <c r="Y17" s="36">
        <v>509</v>
      </c>
      <c r="Z17" s="36">
        <v>610</v>
      </c>
      <c r="AA17" s="36">
        <v>1837</v>
      </c>
      <c r="AB17" s="36">
        <v>902</v>
      </c>
      <c r="AC17" s="36">
        <v>935</v>
      </c>
    </row>
    <row r="18" spans="1:29" hidden="1" x14ac:dyDescent="0.2">
      <c r="A18" s="37" t="s">
        <v>189</v>
      </c>
      <c r="B18" s="36">
        <v>1060</v>
      </c>
      <c r="C18" s="36">
        <v>3052</v>
      </c>
      <c r="D18" s="36">
        <v>1552</v>
      </c>
      <c r="E18" s="36">
        <v>1500</v>
      </c>
      <c r="F18" s="36">
        <v>1118</v>
      </c>
      <c r="G18" s="36">
        <v>2991</v>
      </c>
      <c r="H18" s="36">
        <v>1446</v>
      </c>
      <c r="I18" s="36">
        <v>1545</v>
      </c>
      <c r="J18" s="36">
        <v>820</v>
      </c>
      <c r="K18" s="36">
        <v>2029</v>
      </c>
      <c r="L18" s="36">
        <v>986</v>
      </c>
      <c r="M18" s="36">
        <v>1043</v>
      </c>
      <c r="N18" s="36">
        <v>1341</v>
      </c>
      <c r="O18" s="36">
        <v>3664</v>
      </c>
      <c r="P18" s="36">
        <v>1789</v>
      </c>
      <c r="Q18" s="36">
        <v>1875</v>
      </c>
      <c r="R18" s="36">
        <v>1174</v>
      </c>
      <c r="S18" s="36">
        <v>3223</v>
      </c>
      <c r="T18" s="36">
        <v>1542</v>
      </c>
      <c r="U18" s="36">
        <v>1681</v>
      </c>
      <c r="V18" s="36">
        <v>367</v>
      </c>
      <c r="W18" s="36">
        <v>1038</v>
      </c>
      <c r="X18" s="36">
        <v>524</v>
      </c>
      <c r="Y18" s="36">
        <v>514</v>
      </c>
      <c r="Z18" s="36">
        <v>622</v>
      </c>
      <c r="AA18" s="36">
        <v>1851</v>
      </c>
      <c r="AB18" s="36">
        <v>902</v>
      </c>
      <c r="AC18" s="36">
        <v>949</v>
      </c>
    </row>
    <row r="19" spans="1:29" hidden="1" x14ac:dyDescent="0.2">
      <c r="A19" s="37" t="s">
        <v>201</v>
      </c>
      <c r="B19" s="36">
        <v>1064</v>
      </c>
      <c r="C19" s="36">
        <v>3002</v>
      </c>
      <c r="D19" s="36">
        <v>1525</v>
      </c>
      <c r="E19" s="36">
        <v>1477</v>
      </c>
      <c r="F19" s="36">
        <v>1137</v>
      </c>
      <c r="G19" s="36">
        <v>2976</v>
      </c>
      <c r="H19" s="36">
        <v>1441</v>
      </c>
      <c r="I19" s="36">
        <v>1535</v>
      </c>
      <c r="J19" s="36">
        <v>817</v>
      </c>
      <c r="K19" s="36">
        <v>1973</v>
      </c>
      <c r="L19" s="36">
        <v>960</v>
      </c>
      <c r="M19" s="36">
        <v>1013</v>
      </c>
      <c r="N19" s="36">
        <v>1362</v>
      </c>
      <c r="O19" s="36">
        <v>3692</v>
      </c>
      <c r="P19" s="36">
        <v>1791</v>
      </c>
      <c r="Q19" s="36">
        <v>1901</v>
      </c>
      <c r="R19" s="36">
        <v>1195</v>
      </c>
      <c r="S19" s="36">
        <v>3226</v>
      </c>
      <c r="T19" s="36">
        <v>1555</v>
      </c>
      <c r="U19" s="36">
        <v>1671</v>
      </c>
      <c r="V19" s="36">
        <v>371</v>
      </c>
      <c r="W19" s="36">
        <v>1028</v>
      </c>
      <c r="X19" s="36">
        <v>521</v>
      </c>
      <c r="Y19" s="36">
        <v>507</v>
      </c>
      <c r="Z19" s="36">
        <v>626</v>
      </c>
      <c r="AA19" s="36">
        <v>1833</v>
      </c>
      <c r="AB19" s="36">
        <v>891</v>
      </c>
      <c r="AC19" s="36">
        <v>942</v>
      </c>
    </row>
    <row r="20" spans="1:29" hidden="1" x14ac:dyDescent="0.2">
      <c r="A20" s="37" t="s">
        <v>223</v>
      </c>
      <c r="B20" s="36">
        <v>1071</v>
      </c>
      <c r="C20" s="36">
        <v>2949</v>
      </c>
      <c r="D20" s="36">
        <v>1493</v>
      </c>
      <c r="E20" s="36">
        <v>1456</v>
      </c>
      <c r="F20" s="36">
        <v>1144</v>
      </c>
      <c r="G20" s="36">
        <v>2977</v>
      </c>
      <c r="H20" s="36">
        <v>1428</v>
      </c>
      <c r="I20" s="36">
        <v>1549</v>
      </c>
      <c r="J20" s="36">
        <v>818</v>
      </c>
      <c r="K20" s="36">
        <v>1956</v>
      </c>
      <c r="L20" s="36">
        <v>958</v>
      </c>
      <c r="M20" s="36">
        <v>998</v>
      </c>
      <c r="N20" s="36">
        <v>1386</v>
      </c>
      <c r="O20" s="36">
        <v>3696</v>
      </c>
      <c r="P20" s="36">
        <v>1796</v>
      </c>
      <c r="Q20" s="36">
        <v>1900</v>
      </c>
      <c r="R20" s="36">
        <v>1225</v>
      </c>
      <c r="S20" s="36">
        <v>3214</v>
      </c>
      <c r="T20" s="36">
        <v>1559</v>
      </c>
      <c r="U20" s="36">
        <v>1655</v>
      </c>
      <c r="V20" s="36">
        <v>373</v>
      </c>
      <c r="W20" s="36">
        <v>1025</v>
      </c>
      <c r="X20" s="36">
        <v>520</v>
      </c>
      <c r="Y20" s="36">
        <v>505</v>
      </c>
      <c r="Z20" s="36">
        <v>636</v>
      </c>
      <c r="AA20" s="36">
        <v>1825</v>
      </c>
      <c r="AB20" s="36">
        <v>883</v>
      </c>
      <c r="AC20" s="36">
        <v>942</v>
      </c>
    </row>
    <row r="21" spans="1:29" x14ac:dyDescent="0.2">
      <c r="A21" s="37" t="s">
        <v>3</v>
      </c>
      <c r="B21" s="36">
        <v>1077</v>
      </c>
      <c r="C21" s="36">
        <v>2908</v>
      </c>
      <c r="D21" s="36">
        <v>1474</v>
      </c>
      <c r="E21" s="36">
        <v>1434</v>
      </c>
      <c r="F21" s="36">
        <v>1132</v>
      </c>
      <c r="G21" s="36">
        <v>2918</v>
      </c>
      <c r="H21" s="36">
        <v>1390</v>
      </c>
      <c r="I21" s="36">
        <v>1528</v>
      </c>
      <c r="J21" s="36">
        <v>827</v>
      </c>
      <c r="K21" s="36">
        <v>1929</v>
      </c>
      <c r="L21" s="36">
        <v>941</v>
      </c>
      <c r="M21" s="36">
        <v>988</v>
      </c>
      <c r="N21" s="36">
        <v>1406</v>
      </c>
      <c r="O21" s="36">
        <v>3700</v>
      </c>
      <c r="P21" s="36">
        <v>1804</v>
      </c>
      <c r="Q21" s="36">
        <v>1896</v>
      </c>
      <c r="R21" s="36">
        <v>1224</v>
      </c>
      <c r="S21" s="36">
        <v>3179</v>
      </c>
      <c r="T21" s="36">
        <v>1538</v>
      </c>
      <c r="U21" s="36">
        <v>1641</v>
      </c>
      <c r="V21" s="36">
        <v>376</v>
      </c>
      <c r="W21" s="36">
        <v>1031</v>
      </c>
      <c r="X21" s="36">
        <v>514</v>
      </c>
      <c r="Y21" s="36">
        <v>517</v>
      </c>
      <c r="Z21" s="36">
        <v>649</v>
      </c>
      <c r="AA21" s="36">
        <v>1822</v>
      </c>
      <c r="AB21" s="36">
        <v>883</v>
      </c>
      <c r="AC21" s="36">
        <v>939</v>
      </c>
    </row>
    <row r="22" spans="1:29" x14ac:dyDescent="0.2">
      <c r="A22" s="37" t="s">
        <v>202</v>
      </c>
      <c r="B22" s="36">
        <v>1072</v>
      </c>
      <c r="C22" s="36">
        <v>2850</v>
      </c>
      <c r="D22" s="36">
        <v>1442</v>
      </c>
      <c r="E22" s="36">
        <v>1408</v>
      </c>
      <c r="F22" s="36">
        <v>1172</v>
      </c>
      <c r="G22" s="36">
        <v>2963</v>
      </c>
      <c r="H22" s="36">
        <v>1422</v>
      </c>
      <c r="I22" s="36">
        <v>1541</v>
      </c>
      <c r="J22" s="36">
        <v>824</v>
      </c>
      <c r="K22" s="36">
        <v>1898</v>
      </c>
      <c r="L22" s="36">
        <v>923</v>
      </c>
      <c r="M22" s="36">
        <v>975</v>
      </c>
      <c r="N22" s="36">
        <v>1436</v>
      </c>
      <c r="O22" s="36">
        <v>3721</v>
      </c>
      <c r="P22" s="36">
        <v>1814</v>
      </c>
      <c r="Q22" s="36">
        <v>1907</v>
      </c>
      <c r="R22" s="36">
        <v>1245</v>
      </c>
      <c r="S22" s="36">
        <v>3191</v>
      </c>
      <c r="T22" s="36">
        <v>1532</v>
      </c>
      <c r="U22" s="36">
        <v>1659</v>
      </c>
      <c r="V22" s="36">
        <v>372</v>
      </c>
      <c r="W22" s="36">
        <v>1010</v>
      </c>
      <c r="X22" s="36">
        <v>504</v>
      </c>
      <c r="Y22" s="36">
        <v>506</v>
      </c>
      <c r="Z22" s="36">
        <v>659</v>
      </c>
      <c r="AA22" s="36">
        <v>1799</v>
      </c>
      <c r="AB22" s="36">
        <v>865</v>
      </c>
      <c r="AC22" s="36">
        <v>934</v>
      </c>
    </row>
    <row r="23" spans="1:29" x14ac:dyDescent="0.2">
      <c r="A23" s="37" t="s">
        <v>203</v>
      </c>
      <c r="B23" s="36">
        <v>1076</v>
      </c>
      <c r="C23" s="36">
        <v>2852</v>
      </c>
      <c r="D23" s="36">
        <v>1429</v>
      </c>
      <c r="E23" s="36">
        <v>1423</v>
      </c>
      <c r="F23" s="36">
        <v>1196</v>
      </c>
      <c r="G23" s="36">
        <v>2952</v>
      </c>
      <c r="H23" s="36">
        <v>1418</v>
      </c>
      <c r="I23" s="36">
        <v>1534</v>
      </c>
      <c r="J23" s="36">
        <v>833</v>
      </c>
      <c r="K23" s="36">
        <v>1901</v>
      </c>
      <c r="L23" s="36">
        <v>920</v>
      </c>
      <c r="M23" s="36">
        <v>981</v>
      </c>
      <c r="N23" s="36">
        <v>1430</v>
      </c>
      <c r="O23" s="36">
        <v>3681</v>
      </c>
      <c r="P23" s="36">
        <v>1796</v>
      </c>
      <c r="Q23" s="36">
        <v>1885</v>
      </c>
      <c r="R23" s="36">
        <v>1257</v>
      </c>
      <c r="S23" s="36">
        <v>3192</v>
      </c>
      <c r="T23" s="36">
        <v>1537</v>
      </c>
      <c r="U23" s="36">
        <v>1655</v>
      </c>
      <c r="V23" s="36">
        <v>371</v>
      </c>
      <c r="W23" s="36">
        <v>980</v>
      </c>
      <c r="X23" s="36">
        <v>488</v>
      </c>
      <c r="Y23" s="36">
        <v>492</v>
      </c>
      <c r="Z23" s="36">
        <v>668</v>
      </c>
      <c r="AA23" s="36">
        <v>1784</v>
      </c>
      <c r="AB23" s="36">
        <v>856</v>
      </c>
      <c r="AC23" s="36">
        <v>928</v>
      </c>
    </row>
    <row r="24" spans="1:29" x14ac:dyDescent="0.2">
      <c r="A24" s="37" t="s">
        <v>204</v>
      </c>
      <c r="B24" s="36">
        <v>1097</v>
      </c>
      <c r="C24" s="36">
        <v>2861</v>
      </c>
      <c r="D24" s="36">
        <v>1425</v>
      </c>
      <c r="E24" s="36">
        <v>1436</v>
      </c>
      <c r="F24" s="36">
        <v>1193</v>
      </c>
      <c r="G24" s="36">
        <v>2947</v>
      </c>
      <c r="H24" s="36">
        <v>1422</v>
      </c>
      <c r="I24" s="36">
        <v>1525</v>
      </c>
      <c r="J24" s="36">
        <v>848</v>
      </c>
      <c r="K24" s="36">
        <v>1936</v>
      </c>
      <c r="L24" s="36">
        <v>935</v>
      </c>
      <c r="M24" s="36">
        <v>1001</v>
      </c>
      <c r="N24" s="36">
        <v>1455</v>
      </c>
      <c r="O24" s="36">
        <v>3691</v>
      </c>
      <c r="P24" s="36">
        <v>1812</v>
      </c>
      <c r="Q24" s="36">
        <v>1879</v>
      </c>
      <c r="R24" s="36">
        <v>1253</v>
      </c>
      <c r="S24" s="36">
        <v>3135</v>
      </c>
      <c r="T24" s="36">
        <v>1500</v>
      </c>
      <c r="U24" s="36">
        <v>1635</v>
      </c>
      <c r="V24" s="36">
        <v>370</v>
      </c>
      <c r="W24" s="36">
        <v>963</v>
      </c>
      <c r="X24" s="36">
        <v>478</v>
      </c>
      <c r="Y24" s="36">
        <v>485</v>
      </c>
      <c r="Z24" s="36">
        <v>671</v>
      </c>
      <c r="AA24" s="36">
        <v>1762</v>
      </c>
      <c r="AB24" s="36">
        <v>856</v>
      </c>
      <c r="AC24" s="36">
        <v>906</v>
      </c>
    </row>
    <row r="25" spans="1:29" x14ac:dyDescent="0.2">
      <c r="A25" s="37" t="s">
        <v>205</v>
      </c>
      <c r="B25" s="36">
        <v>1092</v>
      </c>
      <c r="C25" s="36">
        <v>2812</v>
      </c>
      <c r="D25" s="36">
        <v>1408</v>
      </c>
      <c r="E25" s="36">
        <v>1404</v>
      </c>
      <c r="F25" s="36">
        <v>1208</v>
      </c>
      <c r="G25" s="36">
        <v>2950</v>
      </c>
      <c r="H25" s="36">
        <v>1422</v>
      </c>
      <c r="I25" s="36">
        <v>1528</v>
      </c>
      <c r="J25" s="36">
        <v>818</v>
      </c>
      <c r="K25" s="36">
        <v>1827</v>
      </c>
      <c r="L25" s="36">
        <v>881</v>
      </c>
      <c r="M25" s="36">
        <v>946</v>
      </c>
      <c r="N25" s="36">
        <v>1510</v>
      </c>
      <c r="O25" s="36">
        <v>3805</v>
      </c>
      <c r="P25" s="36">
        <v>1862</v>
      </c>
      <c r="Q25" s="36">
        <v>1943</v>
      </c>
      <c r="R25" s="36">
        <v>1245</v>
      </c>
      <c r="S25" s="36">
        <v>3069</v>
      </c>
      <c r="T25" s="36">
        <v>1474</v>
      </c>
      <c r="U25" s="36">
        <v>1595</v>
      </c>
      <c r="V25" s="36">
        <v>373</v>
      </c>
      <c r="W25" s="36">
        <v>957</v>
      </c>
      <c r="X25" s="36">
        <v>478</v>
      </c>
      <c r="Y25" s="36">
        <v>479</v>
      </c>
      <c r="Z25" s="36">
        <v>679</v>
      </c>
      <c r="AA25" s="36">
        <v>1729</v>
      </c>
      <c r="AB25" s="36">
        <v>833</v>
      </c>
      <c r="AC25" s="36">
        <v>896</v>
      </c>
    </row>
    <row r="26" spans="1:29" x14ac:dyDescent="0.2">
      <c r="A26" s="37" t="s">
        <v>83</v>
      </c>
      <c r="B26" s="36">
        <v>1107</v>
      </c>
      <c r="C26" s="36">
        <v>2821</v>
      </c>
      <c r="D26" s="36">
        <v>1405</v>
      </c>
      <c r="E26" s="36">
        <v>1416</v>
      </c>
      <c r="F26" s="36">
        <v>1224</v>
      </c>
      <c r="G26" s="36">
        <v>2984</v>
      </c>
      <c r="H26" s="36">
        <v>1444</v>
      </c>
      <c r="I26" s="36">
        <v>1540</v>
      </c>
      <c r="J26" s="36">
        <v>807</v>
      </c>
      <c r="K26" s="36">
        <v>1791</v>
      </c>
      <c r="L26" s="36">
        <v>857</v>
      </c>
      <c r="M26" s="36">
        <v>934</v>
      </c>
      <c r="N26" s="36">
        <v>1502</v>
      </c>
      <c r="O26" s="36">
        <v>3751</v>
      </c>
      <c r="P26" s="36">
        <v>1835</v>
      </c>
      <c r="Q26" s="36">
        <v>1916</v>
      </c>
      <c r="R26" s="36">
        <v>1243</v>
      </c>
      <c r="S26" s="36">
        <v>3092</v>
      </c>
      <c r="T26" s="36">
        <v>1477</v>
      </c>
      <c r="U26" s="36">
        <v>1615</v>
      </c>
      <c r="V26" s="36">
        <v>380</v>
      </c>
      <c r="W26" s="36">
        <v>952</v>
      </c>
      <c r="X26" s="36">
        <v>480</v>
      </c>
      <c r="Y26" s="36">
        <v>472</v>
      </c>
      <c r="Z26" s="36">
        <v>681</v>
      </c>
      <c r="AA26" s="36">
        <v>1699</v>
      </c>
      <c r="AB26" s="36">
        <v>817</v>
      </c>
      <c r="AC26" s="36">
        <v>882</v>
      </c>
    </row>
    <row r="27" spans="1:29" x14ac:dyDescent="0.2">
      <c r="A27" s="37" t="s">
        <v>206</v>
      </c>
      <c r="B27" s="36">
        <v>1103</v>
      </c>
      <c r="C27" s="36">
        <v>2772</v>
      </c>
      <c r="D27" s="36">
        <v>1383</v>
      </c>
      <c r="E27" s="36">
        <v>1389</v>
      </c>
      <c r="F27" s="36">
        <v>1219</v>
      </c>
      <c r="G27" s="36">
        <v>2955</v>
      </c>
      <c r="H27" s="36">
        <v>1433</v>
      </c>
      <c r="I27" s="36">
        <v>1522</v>
      </c>
      <c r="J27" s="36">
        <v>813</v>
      </c>
      <c r="K27" s="36">
        <v>1781</v>
      </c>
      <c r="L27" s="36">
        <v>853</v>
      </c>
      <c r="M27" s="36">
        <v>928</v>
      </c>
      <c r="N27" s="36">
        <v>1496</v>
      </c>
      <c r="O27" s="36">
        <v>3681</v>
      </c>
      <c r="P27" s="36">
        <v>1803</v>
      </c>
      <c r="Q27" s="36">
        <v>1878</v>
      </c>
      <c r="R27" s="36">
        <v>1234</v>
      </c>
      <c r="S27" s="36">
        <v>3056</v>
      </c>
      <c r="T27" s="36">
        <v>1455</v>
      </c>
      <c r="U27" s="36">
        <v>1601</v>
      </c>
      <c r="V27" s="36">
        <v>378</v>
      </c>
      <c r="W27" s="36">
        <v>943</v>
      </c>
      <c r="X27" s="36">
        <v>472</v>
      </c>
      <c r="Y27" s="36">
        <v>471</v>
      </c>
      <c r="Z27" s="36">
        <v>682</v>
      </c>
      <c r="AA27" s="36">
        <v>1680</v>
      </c>
      <c r="AB27" s="36">
        <v>806</v>
      </c>
      <c r="AC27" s="36">
        <v>874</v>
      </c>
    </row>
    <row r="28" spans="1:29" x14ac:dyDescent="0.2">
      <c r="A28" s="37" t="s">
        <v>218</v>
      </c>
      <c r="B28" s="36">
        <v>1149</v>
      </c>
      <c r="C28" s="36">
        <v>2830</v>
      </c>
      <c r="D28" s="36">
        <v>1424</v>
      </c>
      <c r="E28" s="36">
        <v>1406</v>
      </c>
      <c r="F28" s="36">
        <v>1235</v>
      </c>
      <c r="G28" s="36">
        <v>2965</v>
      </c>
      <c r="H28" s="36">
        <v>1442</v>
      </c>
      <c r="I28" s="36">
        <v>1523</v>
      </c>
      <c r="J28" s="36">
        <v>804</v>
      </c>
      <c r="K28" s="36">
        <v>1740</v>
      </c>
      <c r="L28" s="36">
        <v>821</v>
      </c>
      <c r="M28" s="36">
        <v>919</v>
      </c>
      <c r="N28" s="36">
        <v>1509</v>
      </c>
      <c r="O28" s="36">
        <v>3639</v>
      </c>
      <c r="P28" s="36">
        <v>1780</v>
      </c>
      <c r="Q28" s="36">
        <v>1859</v>
      </c>
      <c r="R28" s="36">
        <v>1254</v>
      </c>
      <c r="S28" s="36">
        <v>3083</v>
      </c>
      <c r="T28" s="36">
        <v>1476</v>
      </c>
      <c r="U28" s="36">
        <v>1607</v>
      </c>
      <c r="V28" s="36">
        <v>381</v>
      </c>
      <c r="W28" s="36">
        <v>928</v>
      </c>
      <c r="X28" s="36">
        <v>463</v>
      </c>
      <c r="Y28" s="36">
        <v>465</v>
      </c>
      <c r="Z28" s="36">
        <v>683</v>
      </c>
      <c r="AA28" s="36">
        <v>1657</v>
      </c>
      <c r="AB28" s="36">
        <v>794</v>
      </c>
      <c r="AC28" s="36">
        <v>863</v>
      </c>
    </row>
    <row r="29" spans="1:29" x14ac:dyDescent="0.2">
      <c r="A29" s="37" t="s">
        <v>219</v>
      </c>
      <c r="B29" s="36">
        <v>1144</v>
      </c>
      <c r="C29" s="36">
        <v>2776</v>
      </c>
      <c r="D29" s="36">
        <v>1399</v>
      </c>
      <c r="E29" s="36">
        <v>1377</v>
      </c>
      <c r="F29" s="36">
        <v>1251</v>
      </c>
      <c r="G29" s="36">
        <v>2970</v>
      </c>
      <c r="H29" s="36">
        <v>1445</v>
      </c>
      <c r="I29" s="36">
        <v>1525</v>
      </c>
      <c r="J29" s="36">
        <v>811</v>
      </c>
      <c r="K29" s="36">
        <v>1750</v>
      </c>
      <c r="L29" s="36">
        <v>830</v>
      </c>
      <c r="M29" s="36">
        <v>920</v>
      </c>
      <c r="N29" s="36">
        <v>1525</v>
      </c>
      <c r="O29" s="36">
        <v>3622</v>
      </c>
      <c r="P29" s="36">
        <v>1779</v>
      </c>
      <c r="Q29" s="36">
        <v>1843</v>
      </c>
      <c r="R29" s="36">
        <v>1289</v>
      </c>
      <c r="S29" s="36">
        <v>3130</v>
      </c>
      <c r="T29" s="36">
        <v>1501</v>
      </c>
      <c r="U29" s="36">
        <v>1629</v>
      </c>
      <c r="V29" s="36">
        <v>387</v>
      </c>
      <c r="W29" s="36">
        <v>928</v>
      </c>
      <c r="X29" s="36">
        <v>462</v>
      </c>
      <c r="Y29" s="36">
        <v>466</v>
      </c>
      <c r="Z29" s="36">
        <v>694</v>
      </c>
      <c r="AA29" s="36">
        <v>1634</v>
      </c>
      <c r="AB29" s="36">
        <v>775</v>
      </c>
      <c r="AC29" s="36">
        <v>859</v>
      </c>
    </row>
    <row r="30" spans="1:29" x14ac:dyDescent="0.2">
      <c r="A30" s="37" t="s">
        <v>222</v>
      </c>
      <c r="B30" s="36">
        <v>1151</v>
      </c>
      <c r="C30" s="36">
        <v>2773</v>
      </c>
      <c r="D30" s="36">
        <v>1393</v>
      </c>
      <c r="E30" s="36">
        <v>1380</v>
      </c>
      <c r="F30" s="36">
        <v>1272</v>
      </c>
      <c r="G30" s="36">
        <v>2981</v>
      </c>
      <c r="H30" s="36">
        <v>1462</v>
      </c>
      <c r="I30" s="36">
        <v>1519</v>
      </c>
      <c r="J30" s="36">
        <v>798</v>
      </c>
      <c r="K30" s="36">
        <v>1719</v>
      </c>
      <c r="L30" s="36">
        <v>814</v>
      </c>
      <c r="M30" s="36">
        <v>905</v>
      </c>
      <c r="N30" s="36">
        <v>1537</v>
      </c>
      <c r="O30" s="36">
        <v>3624</v>
      </c>
      <c r="P30" s="36">
        <v>1777</v>
      </c>
      <c r="Q30" s="36">
        <v>1847</v>
      </c>
      <c r="R30" s="36">
        <v>1315</v>
      </c>
      <c r="S30" s="36">
        <v>3117</v>
      </c>
      <c r="T30" s="36">
        <v>1507</v>
      </c>
      <c r="U30" s="36">
        <v>1610</v>
      </c>
      <c r="V30" s="36">
        <v>386</v>
      </c>
      <c r="W30" s="36">
        <v>926</v>
      </c>
      <c r="X30" s="36">
        <v>460</v>
      </c>
      <c r="Y30" s="36">
        <v>466</v>
      </c>
      <c r="Z30" s="36">
        <v>691</v>
      </c>
      <c r="AA30" s="36">
        <v>1607</v>
      </c>
      <c r="AB30" s="36">
        <v>762</v>
      </c>
      <c r="AC30" s="36">
        <v>845</v>
      </c>
    </row>
    <row r="31" spans="1:29" x14ac:dyDescent="0.2">
      <c r="A31" s="37" t="s">
        <v>225</v>
      </c>
      <c r="B31" s="36">
        <v>1161</v>
      </c>
      <c r="C31" s="36">
        <v>2740</v>
      </c>
      <c r="D31" s="36">
        <v>1374</v>
      </c>
      <c r="E31" s="36">
        <v>1366</v>
      </c>
      <c r="F31" s="36">
        <v>1292</v>
      </c>
      <c r="G31" s="36">
        <v>3003</v>
      </c>
      <c r="H31" s="36">
        <v>1477</v>
      </c>
      <c r="I31" s="36">
        <v>1526</v>
      </c>
      <c r="J31" s="36">
        <v>799</v>
      </c>
      <c r="K31" s="36">
        <v>1708</v>
      </c>
      <c r="L31" s="36">
        <v>810</v>
      </c>
      <c r="M31" s="36">
        <v>898</v>
      </c>
      <c r="N31" s="36">
        <v>1556</v>
      </c>
      <c r="O31" s="36">
        <v>3615</v>
      </c>
      <c r="P31" s="36">
        <v>1776</v>
      </c>
      <c r="Q31" s="36">
        <v>1839</v>
      </c>
      <c r="R31" s="36">
        <v>1350</v>
      </c>
      <c r="S31" s="36">
        <v>3149</v>
      </c>
      <c r="T31" s="36">
        <v>1517</v>
      </c>
      <c r="U31" s="36">
        <v>1632</v>
      </c>
      <c r="V31" s="36">
        <v>399</v>
      </c>
      <c r="W31" s="36">
        <v>928</v>
      </c>
      <c r="X31" s="36">
        <v>464</v>
      </c>
      <c r="Y31" s="36">
        <v>464</v>
      </c>
      <c r="Z31" s="36">
        <v>690</v>
      </c>
      <c r="AA31" s="36">
        <v>1588</v>
      </c>
      <c r="AB31" s="36">
        <v>753</v>
      </c>
      <c r="AC31" s="36">
        <v>835</v>
      </c>
    </row>
    <row r="32" spans="1:29" x14ac:dyDescent="0.2">
      <c r="A32" s="37" t="s">
        <v>237</v>
      </c>
      <c r="B32" s="36">
        <v>1172</v>
      </c>
      <c r="C32" s="36">
        <v>2722</v>
      </c>
      <c r="D32" s="36">
        <v>1354</v>
      </c>
      <c r="E32" s="36">
        <v>1368</v>
      </c>
      <c r="F32" s="36">
        <v>1299</v>
      </c>
      <c r="G32" s="36">
        <v>2983</v>
      </c>
      <c r="H32" s="36">
        <v>1456</v>
      </c>
      <c r="I32" s="36">
        <v>1527</v>
      </c>
      <c r="J32" s="36">
        <v>786</v>
      </c>
      <c r="K32" s="36">
        <v>1671</v>
      </c>
      <c r="L32" s="36">
        <v>797</v>
      </c>
      <c r="M32" s="36">
        <v>874</v>
      </c>
      <c r="N32" s="36">
        <v>1572</v>
      </c>
      <c r="O32" s="36">
        <v>3644</v>
      </c>
      <c r="P32" s="36">
        <v>1782</v>
      </c>
      <c r="Q32" s="36">
        <v>1862</v>
      </c>
      <c r="R32" s="36">
        <v>1355</v>
      </c>
      <c r="S32" s="36">
        <v>3144</v>
      </c>
      <c r="T32" s="36">
        <v>1512</v>
      </c>
      <c r="U32" s="36">
        <v>1632</v>
      </c>
      <c r="V32" s="36">
        <v>402</v>
      </c>
      <c r="W32" s="36">
        <v>932</v>
      </c>
      <c r="X32" s="36">
        <v>468</v>
      </c>
      <c r="Y32" s="36">
        <v>464</v>
      </c>
      <c r="Z32" s="36">
        <v>691</v>
      </c>
      <c r="AA32" s="36">
        <v>1578</v>
      </c>
      <c r="AB32" s="36">
        <v>752</v>
      </c>
      <c r="AC32" s="36">
        <v>826</v>
      </c>
    </row>
    <row r="33" spans="1:29" x14ac:dyDescent="0.2">
      <c r="A33" s="37" t="s">
        <v>240</v>
      </c>
      <c r="B33" s="36">
        <v>1169</v>
      </c>
      <c r="C33" s="36">
        <v>2693</v>
      </c>
      <c r="D33" s="36">
        <v>1355</v>
      </c>
      <c r="E33" s="36">
        <v>1338</v>
      </c>
      <c r="F33" s="36">
        <v>1300</v>
      </c>
      <c r="G33" s="36">
        <v>2990</v>
      </c>
      <c r="H33" s="36">
        <v>1449</v>
      </c>
      <c r="I33" s="36">
        <v>1541</v>
      </c>
      <c r="J33" s="36">
        <v>773</v>
      </c>
      <c r="K33" s="36">
        <v>1617</v>
      </c>
      <c r="L33" s="36">
        <v>783</v>
      </c>
      <c r="M33" s="36">
        <v>834</v>
      </c>
      <c r="N33" s="36">
        <v>1574</v>
      </c>
      <c r="O33" s="36">
        <v>3598</v>
      </c>
      <c r="P33" s="36">
        <v>1768</v>
      </c>
      <c r="Q33" s="36">
        <v>1830</v>
      </c>
      <c r="R33" s="36">
        <v>1358</v>
      </c>
      <c r="S33" s="36">
        <v>3113</v>
      </c>
      <c r="T33" s="36">
        <v>1490</v>
      </c>
      <c r="U33" s="36">
        <v>1623</v>
      </c>
      <c r="V33" s="36">
        <v>400</v>
      </c>
      <c r="W33" s="36">
        <v>917</v>
      </c>
      <c r="X33" s="36">
        <v>463</v>
      </c>
      <c r="Y33" s="36">
        <v>454</v>
      </c>
      <c r="Z33" s="36">
        <v>678</v>
      </c>
      <c r="AA33" s="36">
        <v>1538</v>
      </c>
      <c r="AB33" s="36">
        <v>738</v>
      </c>
      <c r="AC33" s="36">
        <v>800</v>
      </c>
    </row>
    <row r="34" spans="1:29" x14ac:dyDescent="0.2">
      <c r="A34" s="37" t="s">
        <v>224</v>
      </c>
      <c r="B34" s="36">
        <v>1182</v>
      </c>
      <c r="C34" s="36">
        <v>2697</v>
      </c>
      <c r="D34" s="36">
        <v>1344</v>
      </c>
      <c r="E34" s="36">
        <v>1353</v>
      </c>
      <c r="F34" s="36">
        <v>1311</v>
      </c>
      <c r="G34" s="36">
        <v>2997</v>
      </c>
      <c r="H34" s="36">
        <v>1454</v>
      </c>
      <c r="I34" s="36">
        <v>1543</v>
      </c>
      <c r="J34" s="36">
        <v>762</v>
      </c>
      <c r="K34" s="36">
        <v>1598</v>
      </c>
      <c r="L34" s="36">
        <v>778</v>
      </c>
      <c r="M34" s="36">
        <v>820</v>
      </c>
      <c r="N34" s="36">
        <v>1587</v>
      </c>
      <c r="O34" s="36">
        <v>3600</v>
      </c>
      <c r="P34" s="36">
        <v>1759</v>
      </c>
      <c r="Q34" s="36">
        <v>1841</v>
      </c>
      <c r="R34" s="36">
        <v>1333</v>
      </c>
      <c r="S34" s="36">
        <v>3055</v>
      </c>
      <c r="T34" s="36">
        <v>1458</v>
      </c>
      <c r="U34" s="36">
        <v>1597</v>
      </c>
      <c r="V34" s="36">
        <v>414</v>
      </c>
      <c r="W34" s="36">
        <v>942</v>
      </c>
      <c r="X34" s="36">
        <v>470</v>
      </c>
      <c r="Y34" s="36">
        <v>472</v>
      </c>
      <c r="Z34" s="36">
        <v>676</v>
      </c>
      <c r="AA34" s="36">
        <v>1515</v>
      </c>
      <c r="AB34" s="36">
        <v>725</v>
      </c>
      <c r="AC34" s="36">
        <v>790</v>
      </c>
    </row>
    <row r="35" spans="1:29" x14ac:dyDescent="0.2">
      <c r="A35" s="37" t="s">
        <v>245</v>
      </c>
      <c r="B35" s="36">
        <v>1184</v>
      </c>
      <c r="C35" s="36">
        <v>2692</v>
      </c>
      <c r="D35" s="36">
        <v>1336</v>
      </c>
      <c r="E35" s="36">
        <v>1356</v>
      </c>
      <c r="F35" s="36">
        <v>1310</v>
      </c>
      <c r="G35" s="36">
        <v>2982</v>
      </c>
      <c r="H35" s="36">
        <v>1449</v>
      </c>
      <c r="I35" s="36">
        <v>1533</v>
      </c>
      <c r="J35" s="36">
        <v>776</v>
      </c>
      <c r="K35" s="36">
        <v>1613</v>
      </c>
      <c r="L35" s="36">
        <v>787</v>
      </c>
      <c r="M35" s="36">
        <v>826</v>
      </c>
      <c r="N35" s="36">
        <v>1581</v>
      </c>
      <c r="O35" s="36">
        <v>3584</v>
      </c>
      <c r="P35" s="36">
        <v>1750</v>
      </c>
      <c r="Q35" s="36">
        <v>1834</v>
      </c>
      <c r="R35" s="36">
        <v>1357</v>
      </c>
      <c r="S35" s="36">
        <v>3068</v>
      </c>
      <c r="T35" s="36">
        <v>1467</v>
      </c>
      <c r="U35" s="36">
        <v>1601</v>
      </c>
      <c r="V35" s="36">
        <v>408</v>
      </c>
      <c r="W35" s="36">
        <v>916</v>
      </c>
      <c r="X35" s="36">
        <v>460</v>
      </c>
      <c r="Y35" s="36">
        <v>456</v>
      </c>
      <c r="Z35" s="36">
        <v>670</v>
      </c>
      <c r="AA35" s="36">
        <v>1465</v>
      </c>
      <c r="AB35" s="36">
        <v>703</v>
      </c>
      <c r="AC35" s="36">
        <v>762</v>
      </c>
    </row>
    <row r="36" spans="1:29" x14ac:dyDescent="0.2">
      <c r="A36" s="37" t="s">
        <v>244</v>
      </c>
      <c r="B36" s="36">
        <v>1183</v>
      </c>
      <c r="C36" s="36">
        <v>2650</v>
      </c>
      <c r="D36" s="36">
        <v>1309</v>
      </c>
      <c r="E36" s="36">
        <v>1341</v>
      </c>
      <c r="F36" s="36">
        <v>1286</v>
      </c>
      <c r="G36" s="36">
        <v>2911</v>
      </c>
      <c r="H36" s="36">
        <v>1402</v>
      </c>
      <c r="I36" s="36">
        <v>1509</v>
      </c>
      <c r="J36" s="36">
        <v>773</v>
      </c>
      <c r="K36" s="36">
        <v>1580</v>
      </c>
      <c r="L36" s="36">
        <v>774</v>
      </c>
      <c r="M36" s="36">
        <v>806</v>
      </c>
      <c r="N36" s="36">
        <v>1595</v>
      </c>
      <c r="O36" s="36">
        <v>3618</v>
      </c>
      <c r="P36" s="36">
        <v>1764</v>
      </c>
      <c r="Q36" s="36">
        <v>1854</v>
      </c>
      <c r="R36" s="36">
        <v>1375</v>
      </c>
      <c r="S36" s="36">
        <v>3065</v>
      </c>
      <c r="T36" s="36">
        <v>1460</v>
      </c>
      <c r="U36" s="36">
        <v>1605</v>
      </c>
      <c r="V36" s="36">
        <v>409</v>
      </c>
      <c r="W36" s="36">
        <v>903</v>
      </c>
      <c r="X36" s="36">
        <v>457</v>
      </c>
      <c r="Y36" s="36">
        <v>446</v>
      </c>
      <c r="Z36" s="36">
        <v>666</v>
      </c>
      <c r="AA36" s="36">
        <v>1428</v>
      </c>
      <c r="AB36" s="36">
        <v>691</v>
      </c>
      <c r="AC36" s="36">
        <v>737</v>
      </c>
    </row>
    <row r="37" spans="1:29" x14ac:dyDescent="0.2">
      <c r="A37" s="37" t="s">
        <v>246</v>
      </c>
      <c r="B37" s="36">
        <v>1191</v>
      </c>
      <c r="C37" s="36">
        <v>2616</v>
      </c>
      <c r="D37" s="36">
        <v>1301</v>
      </c>
      <c r="E37" s="36">
        <v>1315</v>
      </c>
      <c r="F37" s="36">
        <v>1280</v>
      </c>
      <c r="G37" s="36">
        <v>2888</v>
      </c>
      <c r="H37" s="36">
        <v>1401</v>
      </c>
      <c r="I37" s="36">
        <v>1487</v>
      </c>
      <c r="J37" s="36">
        <v>765</v>
      </c>
      <c r="K37" s="36">
        <v>1570</v>
      </c>
      <c r="L37" s="36">
        <v>765</v>
      </c>
      <c r="M37" s="36">
        <v>805</v>
      </c>
      <c r="N37" s="36">
        <v>1601</v>
      </c>
      <c r="O37" s="36">
        <v>3588</v>
      </c>
      <c r="P37" s="36">
        <v>1754</v>
      </c>
      <c r="Q37" s="36">
        <v>1834</v>
      </c>
      <c r="R37" s="36">
        <v>1397</v>
      </c>
      <c r="S37" s="36">
        <v>3106</v>
      </c>
      <c r="T37" s="36">
        <v>1488</v>
      </c>
      <c r="U37" s="36">
        <v>1618</v>
      </c>
      <c r="V37" s="36">
        <v>405</v>
      </c>
      <c r="W37" s="36">
        <v>899</v>
      </c>
      <c r="X37" s="36">
        <v>450</v>
      </c>
      <c r="Y37" s="36">
        <v>449</v>
      </c>
      <c r="Z37" s="36">
        <v>662</v>
      </c>
      <c r="AA37" s="36">
        <v>1392</v>
      </c>
      <c r="AB37" s="36">
        <v>674</v>
      </c>
      <c r="AC37" s="36">
        <v>718</v>
      </c>
    </row>
    <row r="38" spans="1:29" x14ac:dyDescent="0.2">
      <c r="A38" s="37" t="s">
        <v>183</v>
      </c>
      <c r="B38" s="36">
        <v>1201</v>
      </c>
      <c r="C38" s="36">
        <v>2604</v>
      </c>
      <c r="D38" s="36">
        <v>1307</v>
      </c>
      <c r="E38" s="36">
        <v>1297</v>
      </c>
      <c r="F38" s="36">
        <v>1276</v>
      </c>
      <c r="G38" s="36">
        <v>2871</v>
      </c>
      <c r="H38" s="36">
        <v>1387</v>
      </c>
      <c r="I38" s="36">
        <v>1484</v>
      </c>
      <c r="J38" s="36">
        <v>757</v>
      </c>
      <c r="K38" s="36">
        <v>1571</v>
      </c>
      <c r="L38" s="36">
        <v>767</v>
      </c>
      <c r="M38" s="36">
        <v>804</v>
      </c>
      <c r="N38" s="36">
        <v>1630</v>
      </c>
      <c r="O38" s="36">
        <v>3583</v>
      </c>
      <c r="P38" s="36">
        <v>1731</v>
      </c>
      <c r="Q38" s="36">
        <v>1852</v>
      </c>
      <c r="R38" s="36">
        <v>1397</v>
      </c>
      <c r="S38" s="36">
        <v>3092</v>
      </c>
      <c r="T38" s="36">
        <v>1485</v>
      </c>
      <c r="U38" s="36">
        <v>1607</v>
      </c>
      <c r="V38" s="36">
        <v>401</v>
      </c>
      <c r="W38" s="36">
        <v>884</v>
      </c>
      <c r="X38" s="36">
        <v>447</v>
      </c>
      <c r="Y38" s="36">
        <v>437</v>
      </c>
      <c r="Z38" s="36">
        <v>656</v>
      </c>
      <c r="AA38" s="36">
        <v>1366</v>
      </c>
      <c r="AB38" s="36">
        <v>657</v>
      </c>
      <c r="AC38" s="36">
        <v>709</v>
      </c>
    </row>
    <row r="39" spans="1:29" x14ac:dyDescent="0.2">
      <c r="A39" s="37" t="s">
        <v>145</v>
      </c>
      <c r="B39" s="36">
        <v>1269</v>
      </c>
      <c r="C39" s="36">
        <v>2762</v>
      </c>
      <c r="D39" s="36">
        <v>1398</v>
      </c>
      <c r="E39" s="36">
        <v>1364</v>
      </c>
      <c r="F39" s="36">
        <v>1307</v>
      </c>
      <c r="G39" s="36">
        <v>2875</v>
      </c>
      <c r="H39" s="36">
        <v>1401</v>
      </c>
      <c r="I39" s="36">
        <v>1474</v>
      </c>
      <c r="J39" s="36">
        <v>787</v>
      </c>
      <c r="K39" s="36">
        <v>1633</v>
      </c>
      <c r="L39" s="36">
        <v>796</v>
      </c>
      <c r="M39" s="36">
        <v>837</v>
      </c>
      <c r="N39" s="36">
        <v>1664</v>
      </c>
      <c r="O39" s="36">
        <v>3566</v>
      </c>
      <c r="P39" s="36">
        <v>1742</v>
      </c>
      <c r="Q39" s="36">
        <v>1824</v>
      </c>
      <c r="R39" s="36">
        <v>1453</v>
      </c>
      <c r="S39" s="36">
        <v>3144</v>
      </c>
      <c r="T39" s="36">
        <v>1497</v>
      </c>
      <c r="U39" s="36">
        <v>1647</v>
      </c>
      <c r="V39" s="36">
        <v>401</v>
      </c>
      <c r="W39" s="36">
        <v>869</v>
      </c>
      <c r="X39" s="36">
        <v>437</v>
      </c>
      <c r="Y39" s="36">
        <v>432</v>
      </c>
      <c r="Z39" s="36">
        <v>658</v>
      </c>
      <c r="AA39" s="36">
        <v>1316</v>
      </c>
      <c r="AB39" s="36">
        <v>628</v>
      </c>
      <c r="AC39" s="36">
        <v>688</v>
      </c>
    </row>
    <row r="40" spans="1:29" s="137" customFormat="1" x14ac:dyDescent="0.2">
      <c r="A40" s="135" t="s">
        <v>250</v>
      </c>
      <c r="B40" s="136">
        <v>1315</v>
      </c>
      <c r="C40" s="136">
        <v>2839</v>
      </c>
      <c r="D40" s="136">
        <v>1429</v>
      </c>
      <c r="E40" s="136">
        <v>1410</v>
      </c>
      <c r="F40" s="136">
        <v>1312</v>
      </c>
      <c r="G40" s="136">
        <v>2871</v>
      </c>
      <c r="H40" s="136">
        <v>1421</v>
      </c>
      <c r="I40" s="136">
        <v>1450</v>
      </c>
      <c r="J40" s="136">
        <v>792</v>
      </c>
      <c r="K40" s="136">
        <v>1636</v>
      </c>
      <c r="L40" s="136">
        <v>794</v>
      </c>
      <c r="M40" s="136">
        <v>842</v>
      </c>
      <c r="N40" s="136">
        <v>1661</v>
      </c>
      <c r="O40" s="136">
        <v>3534</v>
      </c>
      <c r="P40" s="136">
        <v>1720</v>
      </c>
      <c r="Q40" s="136">
        <v>1814</v>
      </c>
      <c r="R40" s="136">
        <v>1442</v>
      </c>
      <c r="S40" s="136">
        <v>3126</v>
      </c>
      <c r="T40" s="136">
        <v>1502</v>
      </c>
      <c r="U40" s="136">
        <v>1624</v>
      </c>
      <c r="V40" s="136">
        <v>399</v>
      </c>
      <c r="W40" s="136">
        <v>847</v>
      </c>
      <c r="X40" s="136">
        <v>420</v>
      </c>
      <c r="Y40" s="136">
        <v>427</v>
      </c>
      <c r="Z40" s="136">
        <v>652</v>
      </c>
      <c r="AA40" s="136">
        <v>1296</v>
      </c>
      <c r="AB40" s="136">
        <v>618</v>
      </c>
      <c r="AC40" s="136">
        <v>678</v>
      </c>
    </row>
    <row r="41" spans="1:29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</row>
    <row r="42" spans="1:29" x14ac:dyDescent="0.2">
      <c r="A42" s="99" t="s">
        <v>191</v>
      </c>
      <c r="B42" s="96" t="s">
        <v>207</v>
      </c>
      <c r="C42" s="97"/>
      <c r="D42" s="97"/>
      <c r="E42" s="98"/>
      <c r="F42" s="96" t="s">
        <v>209</v>
      </c>
      <c r="G42" s="97"/>
      <c r="H42" s="97"/>
      <c r="I42" s="98"/>
      <c r="J42" s="96" t="s">
        <v>210</v>
      </c>
      <c r="K42" s="97"/>
      <c r="L42" s="97"/>
      <c r="M42" s="98"/>
      <c r="N42" s="96" t="s">
        <v>233</v>
      </c>
      <c r="O42" s="97"/>
      <c r="P42" s="97"/>
      <c r="Q42" s="98"/>
      <c r="R42" s="96" t="s">
        <v>211</v>
      </c>
      <c r="S42" s="97"/>
      <c r="T42" s="97"/>
      <c r="U42" s="98"/>
      <c r="V42" s="96" t="s">
        <v>212</v>
      </c>
      <c r="W42" s="97"/>
      <c r="X42" s="97"/>
      <c r="Y42" s="98"/>
      <c r="Z42" s="96" t="s">
        <v>213</v>
      </c>
      <c r="AA42" s="97"/>
      <c r="AB42" s="97"/>
      <c r="AC42" s="98"/>
    </row>
    <row r="43" spans="1:29" x14ac:dyDescent="0.2">
      <c r="A43" s="100"/>
      <c r="B43" s="40" t="s">
        <v>200</v>
      </c>
      <c r="C43" s="40" t="s">
        <v>22</v>
      </c>
      <c r="D43" s="40" t="s">
        <v>4</v>
      </c>
      <c r="E43" s="40" t="s">
        <v>24</v>
      </c>
      <c r="F43" s="40" t="s">
        <v>200</v>
      </c>
      <c r="G43" s="40" t="s">
        <v>22</v>
      </c>
      <c r="H43" s="40" t="s">
        <v>4</v>
      </c>
      <c r="I43" s="40" t="s">
        <v>24</v>
      </c>
      <c r="J43" s="40" t="s">
        <v>200</v>
      </c>
      <c r="K43" s="40" t="s">
        <v>22</v>
      </c>
      <c r="L43" s="40" t="s">
        <v>4</v>
      </c>
      <c r="M43" s="40" t="s">
        <v>24</v>
      </c>
      <c r="N43" s="40" t="s">
        <v>200</v>
      </c>
      <c r="O43" s="40" t="s">
        <v>22</v>
      </c>
      <c r="P43" s="40" t="s">
        <v>4</v>
      </c>
      <c r="Q43" s="40" t="s">
        <v>24</v>
      </c>
      <c r="R43" s="40" t="s">
        <v>200</v>
      </c>
      <c r="S43" s="40" t="s">
        <v>22</v>
      </c>
      <c r="T43" s="40" t="s">
        <v>4</v>
      </c>
      <c r="U43" s="40" t="s">
        <v>24</v>
      </c>
      <c r="V43" s="40" t="s">
        <v>200</v>
      </c>
      <c r="W43" s="40" t="s">
        <v>22</v>
      </c>
      <c r="X43" s="40" t="s">
        <v>4</v>
      </c>
      <c r="Y43" s="40" t="s">
        <v>24</v>
      </c>
      <c r="Z43" s="40" t="s">
        <v>200</v>
      </c>
      <c r="AA43" s="40" t="s">
        <v>22</v>
      </c>
      <c r="AB43" s="40" t="s">
        <v>4</v>
      </c>
      <c r="AC43" s="40" t="s">
        <v>24</v>
      </c>
    </row>
    <row r="44" spans="1:29" hidden="1" x14ac:dyDescent="0.2">
      <c r="A44" s="35" t="s">
        <v>231</v>
      </c>
      <c r="B44" s="41">
        <v>368</v>
      </c>
      <c r="C44" s="41">
        <v>1243</v>
      </c>
      <c r="D44" s="41">
        <v>620</v>
      </c>
      <c r="E44" s="41">
        <v>623</v>
      </c>
      <c r="F44" s="41">
        <v>437</v>
      </c>
      <c r="G44" s="41">
        <v>1513</v>
      </c>
      <c r="H44" s="41">
        <v>738</v>
      </c>
      <c r="I44" s="41">
        <v>775</v>
      </c>
      <c r="J44" s="41">
        <v>547</v>
      </c>
      <c r="K44" s="41">
        <v>1671</v>
      </c>
      <c r="L44" s="41">
        <v>804</v>
      </c>
      <c r="M44" s="41">
        <v>867</v>
      </c>
      <c r="N44" s="41">
        <v>322</v>
      </c>
      <c r="O44" s="41">
        <v>989</v>
      </c>
      <c r="P44" s="41">
        <v>488</v>
      </c>
      <c r="Q44" s="41">
        <v>501</v>
      </c>
      <c r="R44" s="41">
        <v>251</v>
      </c>
      <c r="S44" s="41">
        <v>768</v>
      </c>
      <c r="T44" s="41">
        <v>362</v>
      </c>
      <c r="U44" s="41">
        <v>406</v>
      </c>
      <c r="V44" s="41">
        <v>248</v>
      </c>
      <c r="W44" s="41">
        <v>819</v>
      </c>
      <c r="X44" s="41">
        <v>386</v>
      </c>
      <c r="Y44" s="41">
        <v>433</v>
      </c>
      <c r="Z44" s="41">
        <v>388</v>
      </c>
      <c r="AA44" s="41">
        <v>1305</v>
      </c>
      <c r="AB44" s="41">
        <v>669</v>
      </c>
      <c r="AC44" s="41">
        <v>636</v>
      </c>
    </row>
    <row r="45" spans="1:29" hidden="1" x14ac:dyDescent="0.2">
      <c r="A45" s="35" t="s">
        <v>147</v>
      </c>
      <c r="B45" s="41">
        <v>377</v>
      </c>
      <c r="C45" s="41">
        <v>1280</v>
      </c>
      <c r="D45" s="41">
        <v>637</v>
      </c>
      <c r="E45" s="41">
        <v>643</v>
      </c>
      <c r="F45" s="41">
        <v>430</v>
      </c>
      <c r="G45" s="41">
        <v>1463</v>
      </c>
      <c r="H45" s="41">
        <v>710</v>
      </c>
      <c r="I45" s="41">
        <v>753</v>
      </c>
      <c r="J45" s="41">
        <v>537</v>
      </c>
      <c r="K45" s="41">
        <v>1606</v>
      </c>
      <c r="L45" s="41">
        <v>766</v>
      </c>
      <c r="M45" s="41">
        <v>840</v>
      </c>
      <c r="N45" s="41">
        <v>335</v>
      </c>
      <c r="O45" s="41">
        <v>957</v>
      </c>
      <c r="P45" s="41">
        <v>478</v>
      </c>
      <c r="Q45" s="41">
        <v>479</v>
      </c>
      <c r="R45" s="41">
        <v>250</v>
      </c>
      <c r="S45" s="41">
        <v>752</v>
      </c>
      <c r="T45" s="41">
        <v>357</v>
      </c>
      <c r="U45" s="41">
        <v>395</v>
      </c>
      <c r="V45" s="41">
        <v>249</v>
      </c>
      <c r="W45" s="41">
        <v>812</v>
      </c>
      <c r="X45" s="41">
        <v>378</v>
      </c>
      <c r="Y45" s="41">
        <v>434</v>
      </c>
      <c r="Z45" s="41">
        <v>383</v>
      </c>
      <c r="AA45" s="41">
        <v>1253</v>
      </c>
      <c r="AB45" s="41">
        <v>653</v>
      </c>
      <c r="AC45" s="41">
        <v>600</v>
      </c>
    </row>
    <row r="46" spans="1:29" hidden="1" x14ac:dyDescent="0.2">
      <c r="A46" s="35" t="s">
        <v>115</v>
      </c>
      <c r="B46" s="41">
        <v>385</v>
      </c>
      <c r="C46" s="41">
        <v>1301</v>
      </c>
      <c r="D46" s="41">
        <v>640</v>
      </c>
      <c r="E46" s="41">
        <v>661</v>
      </c>
      <c r="F46" s="41">
        <v>436</v>
      </c>
      <c r="G46" s="41">
        <v>1450</v>
      </c>
      <c r="H46" s="41">
        <v>707</v>
      </c>
      <c r="I46" s="41">
        <v>743</v>
      </c>
      <c r="J46" s="41">
        <v>520</v>
      </c>
      <c r="K46" s="41">
        <v>1528</v>
      </c>
      <c r="L46" s="41">
        <v>729</v>
      </c>
      <c r="M46" s="41">
        <v>799</v>
      </c>
      <c r="N46" s="41">
        <v>357</v>
      </c>
      <c r="O46" s="41">
        <v>945</v>
      </c>
      <c r="P46" s="41">
        <v>486</v>
      </c>
      <c r="Q46" s="41">
        <v>459</v>
      </c>
      <c r="R46" s="41">
        <v>252</v>
      </c>
      <c r="S46" s="41">
        <v>744</v>
      </c>
      <c r="T46" s="41">
        <v>357</v>
      </c>
      <c r="U46" s="41">
        <v>387</v>
      </c>
      <c r="V46" s="41">
        <v>243</v>
      </c>
      <c r="W46" s="41">
        <v>782</v>
      </c>
      <c r="X46" s="41">
        <v>368</v>
      </c>
      <c r="Y46" s="41">
        <v>414</v>
      </c>
      <c r="Z46" s="41">
        <v>368</v>
      </c>
      <c r="AA46" s="41">
        <v>1191</v>
      </c>
      <c r="AB46" s="41">
        <v>625</v>
      </c>
      <c r="AC46" s="41">
        <v>566</v>
      </c>
    </row>
    <row r="47" spans="1:29" hidden="1" x14ac:dyDescent="0.2">
      <c r="A47" s="35" t="s">
        <v>232</v>
      </c>
      <c r="B47" s="41">
        <v>392</v>
      </c>
      <c r="C47" s="41">
        <v>1317</v>
      </c>
      <c r="D47" s="41">
        <v>648</v>
      </c>
      <c r="E47" s="41">
        <v>669</v>
      </c>
      <c r="F47" s="41">
        <v>437</v>
      </c>
      <c r="G47" s="41">
        <v>1457</v>
      </c>
      <c r="H47" s="41">
        <v>707</v>
      </c>
      <c r="I47" s="41">
        <v>750</v>
      </c>
      <c r="J47" s="41">
        <v>521</v>
      </c>
      <c r="K47" s="41">
        <v>1483</v>
      </c>
      <c r="L47" s="41">
        <v>694</v>
      </c>
      <c r="M47" s="41">
        <v>789</v>
      </c>
      <c r="N47" s="41">
        <v>353</v>
      </c>
      <c r="O47" s="41">
        <v>916</v>
      </c>
      <c r="P47" s="41">
        <v>470</v>
      </c>
      <c r="Q47" s="41">
        <v>446</v>
      </c>
      <c r="R47" s="41">
        <v>256</v>
      </c>
      <c r="S47" s="41">
        <v>725</v>
      </c>
      <c r="T47" s="41">
        <v>349</v>
      </c>
      <c r="U47" s="41">
        <v>376</v>
      </c>
      <c r="V47" s="41">
        <v>242</v>
      </c>
      <c r="W47" s="41">
        <v>755</v>
      </c>
      <c r="X47" s="41">
        <v>353</v>
      </c>
      <c r="Y47" s="41">
        <v>402</v>
      </c>
      <c r="Z47" s="41">
        <v>366</v>
      </c>
      <c r="AA47" s="41">
        <v>1175</v>
      </c>
      <c r="AB47" s="41">
        <v>606</v>
      </c>
      <c r="AC47" s="41">
        <v>569</v>
      </c>
    </row>
    <row r="48" spans="1:29" hidden="1" x14ac:dyDescent="0.2">
      <c r="A48" s="35" t="s">
        <v>141</v>
      </c>
      <c r="B48" s="41">
        <v>407</v>
      </c>
      <c r="C48" s="41">
        <v>1323</v>
      </c>
      <c r="D48" s="41">
        <v>653</v>
      </c>
      <c r="E48" s="41">
        <v>670</v>
      </c>
      <c r="F48" s="41">
        <v>448</v>
      </c>
      <c r="G48" s="41">
        <v>1451</v>
      </c>
      <c r="H48" s="41">
        <v>709</v>
      </c>
      <c r="I48" s="41">
        <v>742</v>
      </c>
      <c r="J48" s="41">
        <v>535</v>
      </c>
      <c r="K48" s="41">
        <v>1460</v>
      </c>
      <c r="L48" s="41">
        <v>685</v>
      </c>
      <c r="M48" s="41">
        <v>775</v>
      </c>
      <c r="N48" s="41">
        <v>364</v>
      </c>
      <c r="O48" s="41">
        <v>934</v>
      </c>
      <c r="P48" s="41">
        <v>477</v>
      </c>
      <c r="Q48" s="41">
        <v>457</v>
      </c>
      <c r="R48" s="41">
        <v>256</v>
      </c>
      <c r="S48" s="41">
        <v>706</v>
      </c>
      <c r="T48" s="41">
        <v>335</v>
      </c>
      <c r="U48" s="41">
        <v>371</v>
      </c>
      <c r="V48" s="41">
        <v>242</v>
      </c>
      <c r="W48" s="41">
        <v>741</v>
      </c>
      <c r="X48" s="41">
        <v>349</v>
      </c>
      <c r="Y48" s="41">
        <v>392</v>
      </c>
      <c r="Z48" s="41">
        <v>387</v>
      </c>
      <c r="AA48" s="41">
        <v>1220</v>
      </c>
      <c r="AB48" s="41">
        <v>628</v>
      </c>
      <c r="AC48" s="41">
        <v>592</v>
      </c>
    </row>
    <row r="49" spans="1:29" hidden="1" x14ac:dyDescent="0.2">
      <c r="A49" s="35" t="s">
        <v>17</v>
      </c>
      <c r="B49" s="41">
        <v>434</v>
      </c>
      <c r="C49" s="41">
        <v>1402</v>
      </c>
      <c r="D49" s="41">
        <v>687</v>
      </c>
      <c r="E49" s="41">
        <v>715</v>
      </c>
      <c r="F49" s="41">
        <v>445</v>
      </c>
      <c r="G49" s="41">
        <v>1425</v>
      </c>
      <c r="H49" s="41">
        <v>699</v>
      </c>
      <c r="I49" s="41">
        <v>726</v>
      </c>
      <c r="J49" s="41">
        <v>565</v>
      </c>
      <c r="K49" s="41">
        <v>1506</v>
      </c>
      <c r="L49" s="41">
        <v>710</v>
      </c>
      <c r="M49" s="41">
        <v>796</v>
      </c>
      <c r="N49" s="41">
        <v>384</v>
      </c>
      <c r="O49" s="41">
        <v>989</v>
      </c>
      <c r="P49" s="41">
        <v>513</v>
      </c>
      <c r="Q49" s="41">
        <v>476</v>
      </c>
      <c r="R49" s="41">
        <v>253</v>
      </c>
      <c r="S49" s="41">
        <v>692</v>
      </c>
      <c r="T49" s="41">
        <v>329</v>
      </c>
      <c r="U49" s="41">
        <v>363</v>
      </c>
      <c r="V49" s="41">
        <v>244</v>
      </c>
      <c r="W49" s="41">
        <v>739</v>
      </c>
      <c r="X49" s="41">
        <v>349</v>
      </c>
      <c r="Y49" s="41">
        <v>390</v>
      </c>
      <c r="Z49" s="41">
        <v>380</v>
      </c>
      <c r="AA49" s="41">
        <v>1154</v>
      </c>
      <c r="AB49" s="41">
        <v>613</v>
      </c>
      <c r="AC49" s="41">
        <v>541</v>
      </c>
    </row>
    <row r="50" spans="1:29" hidden="1" x14ac:dyDescent="0.2">
      <c r="A50" s="35" t="s">
        <v>178</v>
      </c>
      <c r="B50" s="41">
        <v>447</v>
      </c>
      <c r="C50" s="41">
        <v>1423</v>
      </c>
      <c r="D50" s="41">
        <v>698</v>
      </c>
      <c r="E50" s="41">
        <v>725</v>
      </c>
      <c r="F50" s="41">
        <v>444</v>
      </c>
      <c r="G50" s="41">
        <v>1409</v>
      </c>
      <c r="H50" s="41">
        <v>699</v>
      </c>
      <c r="I50" s="41">
        <v>710</v>
      </c>
      <c r="J50" s="41">
        <v>555</v>
      </c>
      <c r="K50" s="41">
        <v>1468</v>
      </c>
      <c r="L50" s="41">
        <v>690</v>
      </c>
      <c r="M50" s="41">
        <v>778</v>
      </c>
      <c r="N50" s="41">
        <v>378</v>
      </c>
      <c r="O50" s="41">
        <v>960</v>
      </c>
      <c r="P50" s="41">
        <v>493</v>
      </c>
      <c r="Q50" s="41">
        <v>467</v>
      </c>
      <c r="R50" s="41">
        <v>260</v>
      </c>
      <c r="S50" s="41">
        <v>684</v>
      </c>
      <c r="T50" s="41">
        <v>326</v>
      </c>
      <c r="U50" s="41">
        <v>358</v>
      </c>
      <c r="V50" s="41">
        <v>245</v>
      </c>
      <c r="W50" s="41">
        <v>739</v>
      </c>
      <c r="X50" s="41">
        <v>348</v>
      </c>
      <c r="Y50" s="41">
        <v>391</v>
      </c>
      <c r="Z50" s="41">
        <v>377</v>
      </c>
      <c r="AA50" s="41">
        <v>1105</v>
      </c>
      <c r="AB50" s="41">
        <v>583</v>
      </c>
      <c r="AC50" s="41">
        <v>522</v>
      </c>
    </row>
    <row r="51" spans="1:29" hidden="1" x14ac:dyDescent="0.2">
      <c r="A51" s="35" t="s">
        <v>44</v>
      </c>
      <c r="B51" s="41">
        <v>484</v>
      </c>
      <c r="C51" s="41">
        <v>1534</v>
      </c>
      <c r="D51" s="41">
        <v>758</v>
      </c>
      <c r="E51" s="41">
        <v>776</v>
      </c>
      <c r="F51" s="41">
        <v>448</v>
      </c>
      <c r="G51" s="41">
        <v>1411</v>
      </c>
      <c r="H51" s="41">
        <v>701</v>
      </c>
      <c r="I51" s="41">
        <v>710</v>
      </c>
      <c r="J51" s="41">
        <v>537</v>
      </c>
      <c r="K51" s="41">
        <v>1377</v>
      </c>
      <c r="L51" s="41">
        <v>635</v>
      </c>
      <c r="M51" s="41">
        <v>742</v>
      </c>
      <c r="N51" s="41">
        <v>404</v>
      </c>
      <c r="O51" s="41">
        <v>987</v>
      </c>
      <c r="P51" s="41">
        <v>514</v>
      </c>
      <c r="Q51" s="41">
        <v>473</v>
      </c>
      <c r="R51" s="41">
        <v>263</v>
      </c>
      <c r="S51" s="41">
        <v>690</v>
      </c>
      <c r="T51" s="41">
        <v>328</v>
      </c>
      <c r="U51" s="41">
        <v>362</v>
      </c>
      <c r="V51" s="41">
        <v>247</v>
      </c>
      <c r="W51" s="41">
        <v>726</v>
      </c>
      <c r="X51" s="41">
        <v>343</v>
      </c>
      <c r="Y51" s="41">
        <v>383</v>
      </c>
      <c r="Z51" s="41">
        <v>399</v>
      </c>
      <c r="AA51" s="41">
        <v>1158</v>
      </c>
      <c r="AB51" s="41">
        <v>613</v>
      </c>
      <c r="AC51" s="41">
        <v>545</v>
      </c>
    </row>
    <row r="52" spans="1:29" hidden="1" x14ac:dyDescent="0.2">
      <c r="A52" s="36" t="s">
        <v>9</v>
      </c>
      <c r="B52" s="41">
        <v>497</v>
      </c>
      <c r="C52" s="36">
        <v>1563</v>
      </c>
      <c r="D52" s="36">
        <v>771</v>
      </c>
      <c r="E52" s="36">
        <v>792</v>
      </c>
      <c r="F52" s="36">
        <v>460</v>
      </c>
      <c r="G52" s="36">
        <v>1408</v>
      </c>
      <c r="H52" s="36">
        <v>700</v>
      </c>
      <c r="I52" s="36">
        <v>708</v>
      </c>
      <c r="J52" s="36">
        <v>521</v>
      </c>
      <c r="K52" s="36">
        <v>1324</v>
      </c>
      <c r="L52" s="36">
        <v>608</v>
      </c>
      <c r="M52" s="36">
        <v>716</v>
      </c>
      <c r="N52" s="36">
        <v>388</v>
      </c>
      <c r="O52" s="36">
        <v>952</v>
      </c>
      <c r="P52" s="36">
        <v>485</v>
      </c>
      <c r="Q52" s="36">
        <v>467</v>
      </c>
      <c r="R52" s="36">
        <v>262</v>
      </c>
      <c r="S52" s="36">
        <v>679</v>
      </c>
      <c r="T52" s="36">
        <v>327</v>
      </c>
      <c r="U52" s="36">
        <v>352</v>
      </c>
      <c r="V52" s="36">
        <v>249</v>
      </c>
      <c r="W52" s="36">
        <v>708</v>
      </c>
      <c r="X52" s="36">
        <v>335</v>
      </c>
      <c r="Y52" s="36">
        <v>373</v>
      </c>
      <c r="Z52" s="36">
        <v>376</v>
      </c>
      <c r="AA52" s="36">
        <v>1065</v>
      </c>
      <c r="AB52" s="36">
        <v>562</v>
      </c>
      <c r="AC52" s="36">
        <v>503</v>
      </c>
    </row>
    <row r="53" spans="1:29" hidden="1" x14ac:dyDescent="0.2">
      <c r="A53" s="36" t="s">
        <v>185</v>
      </c>
      <c r="B53" s="41">
        <v>536</v>
      </c>
      <c r="C53" s="36">
        <v>1686</v>
      </c>
      <c r="D53" s="36">
        <v>835</v>
      </c>
      <c r="E53" s="36">
        <v>851</v>
      </c>
      <c r="F53" s="36">
        <v>470</v>
      </c>
      <c r="G53" s="36">
        <v>1416</v>
      </c>
      <c r="H53" s="36">
        <v>702</v>
      </c>
      <c r="I53" s="36">
        <v>714</v>
      </c>
      <c r="J53" s="36">
        <v>532</v>
      </c>
      <c r="K53" s="36">
        <v>1323</v>
      </c>
      <c r="L53" s="36">
        <v>600</v>
      </c>
      <c r="M53" s="36">
        <v>723</v>
      </c>
      <c r="N53" s="36">
        <v>366</v>
      </c>
      <c r="O53" s="36">
        <v>910</v>
      </c>
      <c r="P53" s="36">
        <v>447</v>
      </c>
      <c r="Q53" s="36">
        <v>463</v>
      </c>
      <c r="R53" s="36">
        <v>253</v>
      </c>
      <c r="S53" s="36">
        <v>645</v>
      </c>
      <c r="T53" s="36">
        <v>309</v>
      </c>
      <c r="U53" s="36">
        <v>336</v>
      </c>
      <c r="V53" s="36">
        <v>247</v>
      </c>
      <c r="W53" s="36">
        <v>686</v>
      </c>
      <c r="X53" s="36">
        <v>322</v>
      </c>
      <c r="Y53" s="36">
        <v>364</v>
      </c>
      <c r="Z53" s="36">
        <v>351</v>
      </c>
      <c r="AA53" s="36">
        <v>1018</v>
      </c>
      <c r="AB53" s="36">
        <v>525</v>
      </c>
      <c r="AC53" s="36">
        <v>493</v>
      </c>
    </row>
    <row r="54" spans="1:29" hidden="1" x14ac:dyDescent="0.2">
      <c r="A54" s="36" t="s">
        <v>186</v>
      </c>
      <c r="B54" s="41">
        <v>630</v>
      </c>
      <c r="C54" s="36">
        <v>1991</v>
      </c>
      <c r="D54" s="36">
        <v>1004</v>
      </c>
      <c r="E54" s="36">
        <v>987</v>
      </c>
      <c r="F54" s="36">
        <v>472</v>
      </c>
      <c r="G54" s="36">
        <v>1386</v>
      </c>
      <c r="H54" s="36">
        <v>686</v>
      </c>
      <c r="I54" s="36">
        <v>700</v>
      </c>
      <c r="J54" s="36">
        <v>588</v>
      </c>
      <c r="K54" s="36">
        <v>1408</v>
      </c>
      <c r="L54" s="36">
        <v>633</v>
      </c>
      <c r="M54" s="36">
        <v>775</v>
      </c>
      <c r="N54" s="36">
        <v>351</v>
      </c>
      <c r="O54" s="36">
        <v>871</v>
      </c>
      <c r="P54" s="36">
        <v>435</v>
      </c>
      <c r="Q54" s="36">
        <v>436</v>
      </c>
      <c r="R54" s="36">
        <v>203</v>
      </c>
      <c r="S54" s="36">
        <v>536</v>
      </c>
      <c r="T54" s="36">
        <v>262</v>
      </c>
      <c r="U54" s="36">
        <v>274</v>
      </c>
      <c r="V54" s="36">
        <v>247</v>
      </c>
      <c r="W54" s="36">
        <v>675</v>
      </c>
      <c r="X54" s="36">
        <v>313</v>
      </c>
      <c r="Y54" s="36">
        <v>362</v>
      </c>
      <c r="Z54" s="36">
        <v>349</v>
      </c>
      <c r="AA54" s="36">
        <v>968</v>
      </c>
      <c r="AB54" s="36">
        <v>495</v>
      </c>
      <c r="AC54" s="36">
        <v>473</v>
      </c>
    </row>
    <row r="55" spans="1:29" hidden="1" x14ac:dyDescent="0.2">
      <c r="A55" s="36" t="s">
        <v>187</v>
      </c>
      <c r="B55" s="41">
        <v>735</v>
      </c>
      <c r="C55" s="36">
        <v>2292</v>
      </c>
      <c r="D55" s="36">
        <v>1160</v>
      </c>
      <c r="E55" s="36">
        <v>1132</v>
      </c>
      <c r="F55" s="36">
        <v>483</v>
      </c>
      <c r="G55" s="36">
        <v>1381</v>
      </c>
      <c r="H55" s="36">
        <v>683</v>
      </c>
      <c r="I55" s="36">
        <v>698</v>
      </c>
      <c r="J55" s="36">
        <v>613</v>
      </c>
      <c r="K55" s="36">
        <v>1444</v>
      </c>
      <c r="L55" s="36">
        <v>651</v>
      </c>
      <c r="M55" s="36">
        <v>793</v>
      </c>
      <c r="N55" s="36">
        <v>344</v>
      </c>
      <c r="O55" s="36">
        <v>842</v>
      </c>
      <c r="P55" s="36">
        <v>420</v>
      </c>
      <c r="Q55" s="36">
        <v>422</v>
      </c>
      <c r="R55" s="36">
        <v>194</v>
      </c>
      <c r="S55" s="36">
        <v>499</v>
      </c>
      <c r="T55" s="36">
        <v>244</v>
      </c>
      <c r="U55" s="36">
        <v>255</v>
      </c>
      <c r="V55" s="36">
        <v>248</v>
      </c>
      <c r="W55" s="36">
        <v>664</v>
      </c>
      <c r="X55" s="36">
        <v>316</v>
      </c>
      <c r="Y55" s="36">
        <v>348</v>
      </c>
      <c r="Z55" s="36">
        <v>376</v>
      </c>
      <c r="AA55" s="36">
        <v>994</v>
      </c>
      <c r="AB55" s="36">
        <v>518</v>
      </c>
      <c r="AC55" s="36">
        <v>476</v>
      </c>
    </row>
    <row r="56" spans="1:29" hidden="1" x14ac:dyDescent="0.2">
      <c r="A56" s="36" t="s">
        <v>13</v>
      </c>
      <c r="B56" s="41">
        <v>790</v>
      </c>
      <c r="C56" s="36">
        <v>2465</v>
      </c>
      <c r="D56" s="36">
        <v>1231</v>
      </c>
      <c r="E56" s="36">
        <v>1234</v>
      </c>
      <c r="F56" s="36">
        <v>494</v>
      </c>
      <c r="G56" s="36">
        <v>1386</v>
      </c>
      <c r="H56" s="36">
        <v>684</v>
      </c>
      <c r="I56" s="36">
        <v>702</v>
      </c>
      <c r="J56" s="36">
        <v>613</v>
      </c>
      <c r="K56" s="36">
        <v>1421</v>
      </c>
      <c r="L56" s="36">
        <v>632</v>
      </c>
      <c r="M56" s="36">
        <v>789</v>
      </c>
      <c r="N56" s="36">
        <v>356</v>
      </c>
      <c r="O56" s="36">
        <v>868</v>
      </c>
      <c r="P56" s="36">
        <v>436</v>
      </c>
      <c r="Q56" s="36">
        <v>432</v>
      </c>
      <c r="R56" s="36">
        <v>197</v>
      </c>
      <c r="S56" s="36">
        <v>504</v>
      </c>
      <c r="T56" s="36">
        <v>244</v>
      </c>
      <c r="U56" s="36">
        <v>260</v>
      </c>
      <c r="V56" s="36">
        <v>251</v>
      </c>
      <c r="W56" s="36">
        <v>659</v>
      </c>
      <c r="X56" s="36">
        <v>313</v>
      </c>
      <c r="Y56" s="36">
        <v>346</v>
      </c>
      <c r="Z56" s="36">
        <v>374</v>
      </c>
      <c r="AA56" s="36">
        <v>978</v>
      </c>
      <c r="AB56" s="36">
        <v>511</v>
      </c>
      <c r="AC56" s="36">
        <v>467</v>
      </c>
    </row>
    <row r="57" spans="1:29" hidden="1" x14ac:dyDescent="0.2">
      <c r="A57" s="37" t="s">
        <v>20</v>
      </c>
      <c r="B57" s="41">
        <v>837</v>
      </c>
      <c r="C57" s="36">
        <v>2578</v>
      </c>
      <c r="D57" s="36">
        <v>1298</v>
      </c>
      <c r="E57" s="36">
        <v>1280</v>
      </c>
      <c r="F57" s="36">
        <v>497</v>
      </c>
      <c r="G57" s="36">
        <v>1370</v>
      </c>
      <c r="H57" s="36">
        <v>677</v>
      </c>
      <c r="I57" s="36">
        <v>693</v>
      </c>
      <c r="J57" s="36">
        <v>609</v>
      </c>
      <c r="K57" s="36">
        <v>1400</v>
      </c>
      <c r="L57" s="36">
        <v>622</v>
      </c>
      <c r="M57" s="36">
        <v>778</v>
      </c>
      <c r="N57" s="36">
        <v>338</v>
      </c>
      <c r="O57" s="36">
        <v>846</v>
      </c>
      <c r="P57" s="36">
        <v>418</v>
      </c>
      <c r="Q57" s="36">
        <v>428</v>
      </c>
      <c r="R57" s="36">
        <v>196</v>
      </c>
      <c r="S57" s="36">
        <v>500</v>
      </c>
      <c r="T57" s="36">
        <v>239</v>
      </c>
      <c r="U57" s="36">
        <v>261</v>
      </c>
      <c r="V57" s="36">
        <v>249</v>
      </c>
      <c r="W57" s="36">
        <v>638</v>
      </c>
      <c r="X57" s="36">
        <v>306</v>
      </c>
      <c r="Y57" s="36">
        <v>332</v>
      </c>
      <c r="Z57" s="36">
        <v>340</v>
      </c>
      <c r="AA57" s="36">
        <v>863</v>
      </c>
      <c r="AB57" s="36">
        <v>435</v>
      </c>
      <c r="AC57" s="36">
        <v>428</v>
      </c>
    </row>
    <row r="58" spans="1:29" hidden="1" x14ac:dyDescent="0.2">
      <c r="A58" s="37" t="s">
        <v>189</v>
      </c>
      <c r="B58" s="36">
        <v>851</v>
      </c>
      <c r="C58" s="36">
        <v>2615</v>
      </c>
      <c r="D58" s="36">
        <v>1307</v>
      </c>
      <c r="E58" s="36">
        <v>1308</v>
      </c>
      <c r="F58" s="36">
        <v>499</v>
      </c>
      <c r="G58" s="36">
        <v>1336</v>
      </c>
      <c r="H58" s="36">
        <v>665</v>
      </c>
      <c r="I58" s="36">
        <v>671</v>
      </c>
      <c r="J58" s="36">
        <v>609</v>
      </c>
      <c r="K58" s="36">
        <v>1376</v>
      </c>
      <c r="L58" s="36">
        <v>613</v>
      </c>
      <c r="M58" s="36">
        <v>763</v>
      </c>
      <c r="N58" s="36">
        <v>338</v>
      </c>
      <c r="O58" s="36">
        <v>845</v>
      </c>
      <c r="P58" s="36">
        <v>415</v>
      </c>
      <c r="Q58" s="36">
        <v>430</v>
      </c>
      <c r="R58" s="36">
        <v>194</v>
      </c>
      <c r="S58" s="36">
        <v>499</v>
      </c>
      <c r="T58" s="36">
        <v>240</v>
      </c>
      <c r="U58" s="36">
        <v>259</v>
      </c>
      <c r="V58" s="36">
        <v>256</v>
      </c>
      <c r="W58" s="36">
        <v>645</v>
      </c>
      <c r="X58" s="36">
        <v>307</v>
      </c>
      <c r="Y58" s="36">
        <v>338</v>
      </c>
      <c r="Z58" s="36">
        <v>406</v>
      </c>
      <c r="AA58" s="36">
        <v>1021</v>
      </c>
      <c r="AB58" s="36">
        <v>519</v>
      </c>
      <c r="AC58" s="36">
        <v>502</v>
      </c>
    </row>
    <row r="59" spans="1:29" hidden="1" x14ac:dyDescent="0.2">
      <c r="A59" s="37" t="s">
        <v>201</v>
      </c>
      <c r="B59" s="36">
        <v>882</v>
      </c>
      <c r="C59" s="36">
        <v>2698</v>
      </c>
      <c r="D59" s="36">
        <v>1344</v>
      </c>
      <c r="E59" s="36">
        <v>1354</v>
      </c>
      <c r="F59" s="36">
        <v>504</v>
      </c>
      <c r="G59" s="36">
        <v>1330</v>
      </c>
      <c r="H59" s="36">
        <v>660</v>
      </c>
      <c r="I59" s="36">
        <v>670</v>
      </c>
      <c r="J59" s="36">
        <v>673</v>
      </c>
      <c r="K59" s="36">
        <v>1523</v>
      </c>
      <c r="L59" s="36">
        <v>679</v>
      </c>
      <c r="M59" s="36">
        <v>844</v>
      </c>
      <c r="N59" s="36">
        <v>315</v>
      </c>
      <c r="O59" s="36">
        <v>796</v>
      </c>
      <c r="P59" s="36">
        <v>388</v>
      </c>
      <c r="Q59" s="36">
        <v>408</v>
      </c>
      <c r="R59" s="36">
        <v>197</v>
      </c>
      <c r="S59" s="36">
        <v>494</v>
      </c>
      <c r="T59" s="36">
        <v>239</v>
      </c>
      <c r="U59" s="36">
        <v>255</v>
      </c>
      <c r="V59" s="36">
        <v>249</v>
      </c>
      <c r="W59" s="36">
        <v>640</v>
      </c>
      <c r="X59" s="36">
        <v>302</v>
      </c>
      <c r="Y59" s="36">
        <v>338</v>
      </c>
      <c r="Z59" s="36">
        <v>421</v>
      </c>
      <c r="AA59" s="36">
        <v>1056</v>
      </c>
      <c r="AB59" s="36">
        <v>528</v>
      </c>
      <c r="AC59" s="36">
        <v>528</v>
      </c>
    </row>
    <row r="60" spans="1:29" hidden="1" x14ac:dyDescent="0.2">
      <c r="A60" s="37" t="s">
        <v>223</v>
      </c>
      <c r="B60" s="36">
        <v>916</v>
      </c>
      <c r="C60" s="36">
        <v>2784</v>
      </c>
      <c r="D60" s="36">
        <v>1384</v>
      </c>
      <c r="E60" s="36">
        <v>1400</v>
      </c>
      <c r="F60" s="36">
        <v>515</v>
      </c>
      <c r="G60" s="36">
        <v>1339</v>
      </c>
      <c r="H60" s="36">
        <v>665</v>
      </c>
      <c r="I60" s="36">
        <v>674</v>
      </c>
      <c r="J60" s="36">
        <v>682</v>
      </c>
      <c r="K60" s="36">
        <v>1517</v>
      </c>
      <c r="L60" s="36">
        <v>669</v>
      </c>
      <c r="M60" s="36">
        <v>848</v>
      </c>
      <c r="N60" s="36">
        <v>310</v>
      </c>
      <c r="O60" s="36">
        <v>759</v>
      </c>
      <c r="P60" s="36">
        <v>366</v>
      </c>
      <c r="Q60" s="36">
        <v>393</v>
      </c>
      <c r="R60" s="36">
        <v>193</v>
      </c>
      <c r="S60" s="36">
        <v>483</v>
      </c>
      <c r="T60" s="36">
        <v>233</v>
      </c>
      <c r="U60" s="36">
        <v>250</v>
      </c>
      <c r="V60" s="36">
        <v>250</v>
      </c>
      <c r="W60" s="36">
        <v>634</v>
      </c>
      <c r="X60" s="36">
        <v>295</v>
      </c>
      <c r="Y60" s="36">
        <v>339</v>
      </c>
      <c r="Z60" s="36">
        <v>416</v>
      </c>
      <c r="AA60" s="36">
        <v>1053</v>
      </c>
      <c r="AB60" s="36">
        <v>518</v>
      </c>
      <c r="AC60" s="36">
        <v>535</v>
      </c>
    </row>
    <row r="61" spans="1:29" x14ac:dyDescent="0.2">
      <c r="A61" s="37" t="s">
        <v>3</v>
      </c>
      <c r="B61" s="36">
        <v>942</v>
      </c>
      <c r="C61" s="36">
        <v>2859</v>
      </c>
      <c r="D61" s="36">
        <v>1420</v>
      </c>
      <c r="E61" s="36">
        <v>1439</v>
      </c>
      <c r="F61" s="36">
        <v>521</v>
      </c>
      <c r="G61" s="36">
        <v>1327</v>
      </c>
      <c r="H61" s="36">
        <v>651</v>
      </c>
      <c r="I61" s="36">
        <v>676</v>
      </c>
      <c r="J61" s="36">
        <v>663</v>
      </c>
      <c r="K61" s="36">
        <v>1477</v>
      </c>
      <c r="L61" s="36">
        <v>647</v>
      </c>
      <c r="M61" s="36">
        <v>830</v>
      </c>
      <c r="N61" s="36">
        <v>306</v>
      </c>
      <c r="O61" s="36">
        <v>757</v>
      </c>
      <c r="P61" s="36">
        <v>361</v>
      </c>
      <c r="Q61" s="36">
        <v>396</v>
      </c>
      <c r="R61" s="36">
        <v>194</v>
      </c>
      <c r="S61" s="36">
        <v>470</v>
      </c>
      <c r="T61" s="36">
        <v>230</v>
      </c>
      <c r="U61" s="36">
        <v>240</v>
      </c>
      <c r="V61" s="36">
        <v>246</v>
      </c>
      <c r="W61" s="36">
        <v>614</v>
      </c>
      <c r="X61" s="36">
        <v>291</v>
      </c>
      <c r="Y61" s="36">
        <v>323</v>
      </c>
      <c r="Z61" s="36">
        <v>417</v>
      </c>
      <c r="AA61" s="36">
        <v>1064</v>
      </c>
      <c r="AB61" s="36">
        <v>525</v>
      </c>
      <c r="AC61" s="36">
        <v>539</v>
      </c>
    </row>
    <row r="62" spans="1:29" x14ac:dyDescent="0.2">
      <c r="A62" s="37" t="s">
        <v>202</v>
      </c>
      <c r="B62" s="36">
        <v>954</v>
      </c>
      <c r="C62" s="36">
        <v>2873</v>
      </c>
      <c r="D62" s="36">
        <v>1434</v>
      </c>
      <c r="E62" s="36">
        <v>1439</v>
      </c>
      <c r="F62" s="36">
        <v>534</v>
      </c>
      <c r="G62" s="36">
        <v>1326</v>
      </c>
      <c r="H62" s="36">
        <v>654</v>
      </c>
      <c r="I62" s="36">
        <v>672</v>
      </c>
      <c r="J62" s="36">
        <v>652</v>
      </c>
      <c r="K62" s="36">
        <v>1440</v>
      </c>
      <c r="L62" s="36">
        <v>633</v>
      </c>
      <c r="M62" s="36">
        <v>807</v>
      </c>
      <c r="N62" s="36">
        <v>304</v>
      </c>
      <c r="O62" s="36">
        <v>761</v>
      </c>
      <c r="P62" s="36">
        <v>357</v>
      </c>
      <c r="Q62" s="36">
        <v>404</v>
      </c>
      <c r="R62" s="36">
        <v>192</v>
      </c>
      <c r="S62" s="36">
        <v>462</v>
      </c>
      <c r="T62" s="36">
        <v>221</v>
      </c>
      <c r="U62" s="36">
        <v>241</v>
      </c>
      <c r="V62" s="36">
        <v>241</v>
      </c>
      <c r="W62" s="36">
        <v>599</v>
      </c>
      <c r="X62" s="36">
        <v>283</v>
      </c>
      <c r="Y62" s="36">
        <v>316</v>
      </c>
      <c r="Z62" s="36">
        <v>408</v>
      </c>
      <c r="AA62" s="36">
        <v>1034</v>
      </c>
      <c r="AB62" s="36">
        <v>518</v>
      </c>
      <c r="AC62" s="36">
        <v>516</v>
      </c>
    </row>
    <row r="63" spans="1:29" x14ac:dyDescent="0.2">
      <c r="A63" s="37" t="s">
        <v>203</v>
      </c>
      <c r="B63" s="36">
        <v>968</v>
      </c>
      <c r="C63" s="36">
        <v>2902</v>
      </c>
      <c r="D63" s="36">
        <v>1457</v>
      </c>
      <c r="E63" s="36">
        <v>1445</v>
      </c>
      <c r="F63" s="36">
        <v>543</v>
      </c>
      <c r="G63" s="36">
        <v>1312</v>
      </c>
      <c r="H63" s="36">
        <v>651</v>
      </c>
      <c r="I63" s="36">
        <v>661</v>
      </c>
      <c r="J63" s="36">
        <v>651</v>
      </c>
      <c r="K63" s="36">
        <v>1441</v>
      </c>
      <c r="L63" s="36">
        <v>629</v>
      </c>
      <c r="M63" s="36">
        <v>812</v>
      </c>
      <c r="N63" s="36">
        <v>307</v>
      </c>
      <c r="O63" s="36">
        <v>750</v>
      </c>
      <c r="P63" s="36">
        <v>357</v>
      </c>
      <c r="Q63" s="36">
        <v>393</v>
      </c>
      <c r="R63" s="36">
        <v>195</v>
      </c>
      <c r="S63" s="36">
        <v>459</v>
      </c>
      <c r="T63" s="36">
        <v>223</v>
      </c>
      <c r="U63" s="36">
        <v>236</v>
      </c>
      <c r="V63" s="36">
        <v>242</v>
      </c>
      <c r="W63" s="36">
        <v>593</v>
      </c>
      <c r="X63" s="36">
        <v>283</v>
      </c>
      <c r="Y63" s="36">
        <v>310</v>
      </c>
      <c r="Z63" s="36">
        <v>411</v>
      </c>
      <c r="AA63" s="36">
        <v>1023</v>
      </c>
      <c r="AB63" s="36">
        <v>513</v>
      </c>
      <c r="AC63" s="36">
        <v>510</v>
      </c>
    </row>
    <row r="64" spans="1:29" x14ac:dyDescent="0.2">
      <c r="A64" s="37" t="s">
        <v>204</v>
      </c>
      <c r="B64" s="36">
        <v>1002</v>
      </c>
      <c r="C64" s="36">
        <v>2987</v>
      </c>
      <c r="D64" s="36">
        <v>1495</v>
      </c>
      <c r="E64" s="36">
        <v>1492</v>
      </c>
      <c r="F64" s="36">
        <v>547</v>
      </c>
      <c r="G64" s="36">
        <v>1310</v>
      </c>
      <c r="H64" s="36">
        <v>650</v>
      </c>
      <c r="I64" s="36">
        <v>660</v>
      </c>
      <c r="J64" s="36">
        <v>641</v>
      </c>
      <c r="K64" s="36">
        <v>1394</v>
      </c>
      <c r="L64" s="36">
        <v>603</v>
      </c>
      <c r="M64" s="36">
        <v>791</v>
      </c>
      <c r="N64" s="36">
        <v>314</v>
      </c>
      <c r="O64" s="36">
        <v>771</v>
      </c>
      <c r="P64" s="36">
        <v>369</v>
      </c>
      <c r="Q64" s="36">
        <v>402</v>
      </c>
      <c r="R64" s="36">
        <v>193</v>
      </c>
      <c r="S64" s="36">
        <v>446</v>
      </c>
      <c r="T64" s="36">
        <v>218</v>
      </c>
      <c r="U64" s="36">
        <v>228</v>
      </c>
      <c r="V64" s="36">
        <v>245</v>
      </c>
      <c r="W64" s="36">
        <v>591</v>
      </c>
      <c r="X64" s="36">
        <v>279</v>
      </c>
      <c r="Y64" s="36">
        <v>312</v>
      </c>
      <c r="Z64" s="36">
        <v>395</v>
      </c>
      <c r="AA64" s="36">
        <v>962</v>
      </c>
      <c r="AB64" s="36">
        <v>481</v>
      </c>
      <c r="AC64" s="36">
        <v>481</v>
      </c>
    </row>
    <row r="65" spans="1:29" x14ac:dyDescent="0.2">
      <c r="A65" s="37" t="s">
        <v>205</v>
      </c>
      <c r="B65" s="36">
        <v>1023</v>
      </c>
      <c r="C65" s="36">
        <v>3022</v>
      </c>
      <c r="D65" s="36">
        <v>1506</v>
      </c>
      <c r="E65" s="36">
        <v>1516</v>
      </c>
      <c r="F65" s="36">
        <v>554</v>
      </c>
      <c r="G65" s="36">
        <v>1314</v>
      </c>
      <c r="H65" s="36">
        <v>649</v>
      </c>
      <c r="I65" s="36">
        <v>665</v>
      </c>
      <c r="J65" s="36">
        <v>635</v>
      </c>
      <c r="K65" s="36">
        <v>1370</v>
      </c>
      <c r="L65" s="36">
        <v>589</v>
      </c>
      <c r="M65" s="36">
        <v>781</v>
      </c>
      <c r="N65" s="36">
        <v>311</v>
      </c>
      <c r="O65" s="36">
        <v>761</v>
      </c>
      <c r="P65" s="36">
        <v>367</v>
      </c>
      <c r="Q65" s="36">
        <v>394</v>
      </c>
      <c r="R65" s="36">
        <v>195</v>
      </c>
      <c r="S65" s="36">
        <v>451</v>
      </c>
      <c r="T65" s="36">
        <v>222</v>
      </c>
      <c r="U65" s="36">
        <v>229</v>
      </c>
      <c r="V65" s="36">
        <v>246</v>
      </c>
      <c r="W65" s="36">
        <v>591</v>
      </c>
      <c r="X65" s="36">
        <v>280</v>
      </c>
      <c r="Y65" s="36">
        <v>311</v>
      </c>
      <c r="Z65" s="36">
        <v>387</v>
      </c>
      <c r="AA65" s="36">
        <v>921</v>
      </c>
      <c r="AB65" s="36">
        <v>453</v>
      </c>
      <c r="AC65" s="36">
        <v>468</v>
      </c>
    </row>
    <row r="66" spans="1:29" x14ac:dyDescent="0.2">
      <c r="A66" s="37" t="s">
        <v>83</v>
      </c>
      <c r="B66" s="36">
        <v>1022</v>
      </c>
      <c r="C66" s="36">
        <v>3014</v>
      </c>
      <c r="D66" s="36">
        <v>1506</v>
      </c>
      <c r="E66" s="36">
        <v>1508</v>
      </c>
      <c r="F66" s="36">
        <v>520</v>
      </c>
      <c r="G66" s="36">
        <v>1210</v>
      </c>
      <c r="H66" s="36">
        <v>598</v>
      </c>
      <c r="I66" s="36">
        <v>612</v>
      </c>
      <c r="J66" s="36">
        <v>632</v>
      </c>
      <c r="K66" s="36">
        <v>1348</v>
      </c>
      <c r="L66" s="36">
        <v>586</v>
      </c>
      <c r="M66" s="36">
        <v>762</v>
      </c>
      <c r="N66" s="36">
        <v>307</v>
      </c>
      <c r="O66" s="36">
        <v>738</v>
      </c>
      <c r="P66" s="36">
        <v>353</v>
      </c>
      <c r="Q66" s="36">
        <v>385</v>
      </c>
      <c r="R66" s="36">
        <v>203</v>
      </c>
      <c r="S66" s="36">
        <v>475</v>
      </c>
      <c r="T66" s="36">
        <v>236</v>
      </c>
      <c r="U66" s="36">
        <v>239</v>
      </c>
      <c r="V66" s="36">
        <v>254</v>
      </c>
      <c r="W66" s="36">
        <v>609</v>
      </c>
      <c r="X66" s="36">
        <v>287</v>
      </c>
      <c r="Y66" s="36">
        <v>322</v>
      </c>
      <c r="Z66" s="36">
        <v>392</v>
      </c>
      <c r="AA66" s="36">
        <v>956</v>
      </c>
      <c r="AB66" s="36">
        <v>466</v>
      </c>
      <c r="AC66" s="36">
        <v>490</v>
      </c>
    </row>
    <row r="67" spans="1:29" x14ac:dyDescent="0.2">
      <c r="A67" s="37" t="s">
        <v>206</v>
      </c>
      <c r="B67" s="36">
        <v>1036</v>
      </c>
      <c r="C67" s="36">
        <v>3040</v>
      </c>
      <c r="D67" s="36">
        <v>1525</v>
      </c>
      <c r="E67" s="36">
        <v>1515</v>
      </c>
      <c r="F67" s="36">
        <v>510</v>
      </c>
      <c r="G67" s="36">
        <v>1186</v>
      </c>
      <c r="H67" s="36">
        <v>582</v>
      </c>
      <c r="I67" s="36">
        <v>604</v>
      </c>
      <c r="J67" s="36">
        <v>638</v>
      </c>
      <c r="K67" s="36">
        <v>1306</v>
      </c>
      <c r="L67" s="36">
        <v>568</v>
      </c>
      <c r="M67" s="36">
        <v>738</v>
      </c>
      <c r="N67" s="36">
        <v>316</v>
      </c>
      <c r="O67" s="36">
        <v>753</v>
      </c>
      <c r="P67" s="36">
        <v>356</v>
      </c>
      <c r="Q67" s="36">
        <v>397</v>
      </c>
      <c r="R67" s="36">
        <v>195</v>
      </c>
      <c r="S67" s="36">
        <v>460</v>
      </c>
      <c r="T67" s="36">
        <v>233</v>
      </c>
      <c r="U67" s="36">
        <v>227</v>
      </c>
      <c r="V67" s="36">
        <v>250</v>
      </c>
      <c r="W67" s="36">
        <v>598</v>
      </c>
      <c r="X67" s="36">
        <v>280</v>
      </c>
      <c r="Y67" s="36">
        <v>318</v>
      </c>
      <c r="Z67" s="36">
        <v>385</v>
      </c>
      <c r="AA67" s="36">
        <v>909</v>
      </c>
      <c r="AB67" s="36">
        <v>445</v>
      </c>
      <c r="AC67" s="36">
        <v>464</v>
      </c>
    </row>
    <row r="68" spans="1:29" x14ac:dyDescent="0.2">
      <c r="A68" s="37" t="s">
        <v>208</v>
      </c>
      <c r="B68" s="36">
        <v>1042</v>
      </c>
      <c r="C68" s="36">
        <v>3017</v>
      </c>
      <c r="D68" s="36">
        <v>1504</v>
      </c>
      <c r="E68" s="36">
        <v>1513</v>
      </c>
      <c r="F68" s="36">
        <v>521</v>
      </c>
      <c r="G68" s="36">
        <v>1194</v>
      </c>
      <c r="H68" s="36">
        <v>586</v>
      </c>
      <c r="I68" s="36">
        <v>608</v>
      </c>
      <c r="J68" s="36">
        <v>632</v>
      </c>
      <c r="K68" s="36">
        <v>1251</v>
      </c>
      <c r="L68" s="36">
        <v>554</v>
      </c>
      <c r="M68" s="36">
        <v>697</v>
      </c>
      <c r="N68" s="36">
        <v>307</v>
      </c>
      <c r="O68" s="36">
        <v>733</v>
      </c>
      <c r="P68" s="36">
        <v>348</v>
      </c>
      <c r="Q68" s="36">
        <v>385</v>
      </c>
      <c r="R68" s="36">
        <v>202</v>
      </c>
      <c r="S68" s="36">
        <v>472</v>
      </c>
      <c r="T68" s="36">
        <v>237</v>
      </c>
      <c r="U68" s="36">
        <v>235</v>
      </c>
      <c r="V68" s="36">
        <v>248</v>
      </c>
      <c r="W68" s="36">
        <v>596</v>
      </c>
      <c r="X68" s="36">
        <v>276</v>
      </c>
      <c r="Y68" s="36">
        <v>320</v>
      </c>
      <c r="Z68" s="36">
        <v>393</v>
      </c>
      <c r="AA68" s="36">
        <v>915</v>
      </c>
      <c r="AB68" s="36">
        <v>445</v>
      </c>
      <c r="AC68" s="36">
        <v>470</v>
      </c>
    </row>
    <row r="69" spans="1:29" x14ac:dyDescent="0.2">
      <c r="A69" s="37" t="s">
        <v>221</v>
      </c>
      <c r="B69" s="36">
        <v>1074</v>
      </c>
      <c r="C69" s="36">
        <v>3115</v>
      </c>
      <c r="D69" s="36">
        <v>1545</v>
      </c>
      <c r="E69" s="36">
        <v>1570</v>
      </c>
      <c r="F69" s="36">
        <v>524</v>
      </c>
      <c r="G69" s="36">
        <v>1195</v>
      </c>
      <c r="H69" s="36">
        <v>590</v>
      </c>
      <c r="I69" s="36">
        <v>605</v>
      </c>
      <c r="J69" s="36">
        <v>608</v>
      </c>
      <c r="K69" s="36">
        <v>1183</v>
      </c>
      <c r="L69" s="36">
        <v>526</v>
      </c>
      <c r="M69" s="36">
        <v>657</v>
      </c>
      <c r="N69" s="36">
        <v>310</v>
      </c>
      <c r="O69" s="36">
        <v>732</v>
      </c>
      <c r="P69" s="36">
        <v>347</v>
      </c>
      <c r="Q69" s="36">
        <v>385</v>
      </c>
      <c r="R69" s="36">
        <v>200</v>
      </c>
      <c r="S69" s="36">
        <v>472</v>
      </c>
      <c r="T69" s="36">
        <v>236</v>
      </c>
      <c r="U69" s="36">
        <v>236</v>
      </c>
      <c r="V69" s="36">
        <v>249</v>
      </c>
      <c r="W69" s="36">
        <v>592</v>
      </c>
      <c r="X69" s="36">
        <v>270</v>
      </c>
      <c r="Y69" s="36">
        <v>322</v>
      </c>
      <c r="Z69" s="36">
        <v>394</v>
      </c>
      <c r="AA69" s="36">
        <v>911</v>
      </c>
      <c r="AB69" s="36">
        <v>436</v>
      </c>
      <c r="AC69" s="36">
        <v>475</v>
      </c>
    </row>
    <row r="70" spans="1:29" x14ac:dyDescent="0.2">
      <c r="A70" s="37" t="s">
        <v>222</v>
      </c>
      <c r="B70" s="36">
        <v>1096</v>
      </c>
      <c r="C70" s="36">
        <v>3162</v>
      </c>
      <c r="D70" s="36">
        <v>1567</v>
      </c>
      <c r="E70" s="36">
        <v>1595</v>
      </c>
      <c r="F70" s="36">
        <v>523</v>
      </c>
      <c r="G70" s="36">
        <v>1165</v>
      </c>
      <c r="H70" s="36">
        <v>578</v>
      </c>
      <c r="I70" s="36">
        <v>587</v>
      </c>
      <c r="J70" s="36">
        <v>588</v>
      </c>
      <c r="K70" s="36">
        <v>1138</v>
      </c>
      <c r="L70" s="36">
        <v>507</v>
      </c>
      <c r="M70" s="36">
        <v>631</v>
      </c>
      <c r="N70" s="36">
        <v>292</v>
      </c>
      <c r="O70" s="36">
        <v>698</v>
      </c>
      <c r="P70" s="36">
        <v>327</v>
      </c>
      <c r="Q70" s="36">
        <v>371</v>
      </c>
      <c r="R70" s="36">
        <v>199</v>
      </c>
      <c r="S70" s="36">
        <v>469</v>
      </c>
      <c r="T70" s="36">
        <v>231</v>
      </c>
      <c r="U70" s="36">
        <v>238</v>
      </c>
      <c r="V70" s="36">
        <v>252</v>
      </c>
      <c r="W70" s="36">
        <v>598</v>
      </c>
      <c r="X70" s="36">
        <v>274</v>
      </c>
      <c r="Y70" s="36">
        <v>324</v>
      </c>
      <c r="Z70" s="36">
        <v>394</v>
      </c>
      <c r="AA70" s="36">
        <v>897</v>
      </c>
      <c r="AB70" s="36">
        <v>423</v>
      </c>
      <c r="AC70" s="36">
        <v>474</v>
      </c>
    </row>
    <row r="71" spans="1:29" x14ac:dyDescent="0.2">
      <c r="A71" s="37" t="s">
        <v>225</v>
      </c>
      <c r="B71" s="36">
        <v>1114</v>
      </c>
      <c r="C71" s="36">
        <v>3183</v>
      </c>
      <c r="D71" s="36">
        <v>1572</v>
      </c>
      <c r="E71" s="36">
        <v>1611</v>
      </c>
      <c r="F71" s="36">
        <v>523</v>
      </c>
      <c r="G71" s="36">
        <v>1161</v>
      </c>
      <c r="H71" s="36">
        <v>575</v>
      </c>
      <c r="I71" s="36">
        <v>586</v>
      </c>
      <c r="J71" s="36">
        <v>548</v>
      </c>
      <c r="K71" s="36">
        <v>1038</v>
      </c>
      <c r="L71" s="36">
        <v>456</v>
      </c>
      <c r="M71" s="36">
        <v>582</v>
      </c>
      <c r="N71" s="36">
        <v>288</v>
      </c>
      <c r="O71" s="36">
        <v>684</v>
      </c>
      <c r="P71" s="36">
        <v>324</v>
      </c>
      <c r="Q71" s="36">
        <v>360</v>
      </c>
      <c r="R71" s="36">
        <v>200</v>
      </c>
      <c r="S71" s="36">
        <v>470</v>
      </c>
      <c r="T71" s="36">
        <v>236</v>
      </c>
      <c r="U71" s="36">
        <v>234</v>
      </c>
      <c r="V71" s="36">
        <v>253</v>
      </c>
      <c r="W71" s="36">
        <v>602</v>
      </c>
      <c r="X71" s="36">
        <v>272</v>
      </c>
      <c r="Y71" s="36">
        <v>330</v>
      </c>
      <c r="Z71" s="36">
        <v>381</v>
      </c>
      <c r="AA71" s="36">
        <v>881</v>
      </c>
      <c r="AB71" s="36">
        <v>417</v>
      </c>
      <c r="AC71" s="36">
        <v>464</v>
      </c>
    </row>
    <row r="72" spans="1:29" x14ac:dyDescent="0.2">
      <c r="A72" s="37" t="s">
        <v>237</v>
      </c>
      <c r="B72" s="36">
        <v>1132</v>
      </c>
      <c r="C72" s="36">
        <v>3171</v>
      </c>
      <c r="D72" s="36">
        <v>1557</v>
      </c>
      <c r="E72" s="36">
        <v>1614</v>
      </c>
      <c r="F72" s="36">
        <v>515</v>
      </c>
      <c r="G72" s="36">
        <v>1137</v>
      </c>
      <c r="H72" s="36">
        <v>559</v>
      </c>
      <c r="I72" s="36">
        <v>578</v>
      </c>
      <c r="J72" s="36">
        <v>526</v>
      </c>
      <c r="K72" s="36">
        <v>988</v>
      </c>
      <c r="L72" s="36">
        <v>437</v>
      </c>
      <c r="M72" s="36">
        <v>551</v>
      </c>
      <c r="N72" s="36">
        <v>291</v>
      </c>
      <c r="O72" s="36">
        <v>682</v>
      </c>
      <c r="P72" s="36">
        <v>320</v>
      </c>
      <c r="Q72" s="36">
        <v>362</v>
      </c>
      <c r="R72" s="36">
        <v>205</v>
      </c>
      <c r="S72" s="36">
        <v>468</v>
      </c>
      <c r="T72" s="36">
        <v>235</v>
      </c>
      <c r="U72" s="36">
        <v>233</v>
      </c>
      <c r="V72" s="36">
        <v>251</v>
      </c>
      <c r="W72" s="36">
        <v>584</v>
      </c>
      <c r="X72" s="36">
        <v>265</v>
      </c>
      <c r="Y72" s="36">
        <v>319</v>
      </c>
      <c r="Z72" s="36">
        <v>381</v>
      </c>
      <c r="AA72" s="36">
        <v>877</v>
      </c>
      <c r="AB72" s="36">
        <v>415</v>
      </c>
      <c r="AC72" s="36">
        <v>462</v>
      </c>
    </row>
    <row r="73" spans="1:29" x14ac:dyDescent="0.2">
      <c r="A73" s="37" t="s">
        <v>240</v>
      </c>
      <c r="B73" s="36">
        <v>1129</v>
      </c>
      <c r="C73" s="36">
        <v>3138</v>
      </c>
      <c r="D73" s="36">
        <v>1538</v>
      </c>
      <c r="E73" s="36">
        <v>1600</v>
      </c>
      <c r="F73" s="36">
        <v>513</v>
      </c>
      <c r="G73" s="36">
        <v>1116</v>
      </c>
      <c r="H73" s="36">
        <v>551</v>
      </c>
      <c r="I73" s="36">
        <v>565</v>
      </c>
      <c r="J73" s="36">
        <v>510</v>
      </c>
      <c r="K73" s="36">
        <v>946</v>
      </c>
      <c r="L73" s="36">
        <v>417</v>
      </c>
      <c r="M73" s="36">
        <v>529</v>
      </c>
      <c r="N73" s="36">
        <v>308</v>
      </c>
      <c r="O73" s="36">
        <v>726</v>
      </c>
      <c r="P73" s="36">
        <v>344</v>
      </c>
      <c r="Q73" s="36">
        <v>382</v>
      </c>
      <c r="R73" s="36">
        <v>204</v>
      </c>
      <c r="S73" s="36">
        <v>458</v>
      </c>
      <c r="T73" s="36">
        <v>228</v>
      </c>
      <c r="U73" s="36">
        <v>230</v>
      </c>
      <c r="V73" s="36">
        <v>259</v>
      </c>
      <c r="W73" s="36">
        <v>598</v>
      </c>
      <c r="X73" s="36">
        <v>268</v>
      </c>
      <c r="Y73" s="36">
        <v>330</v>
      </c>
      <c r="Z73" s="36">
        <v>388</v>
      </c>
      <c r="AA73" s="36">
        <v>891</v>
      </c>
      <c r="AB73" s="36">
        <v>419</v>
      </c>
      <c r="AC73" s="36">
        <v>472</v>
      </c>
    </row>
    <row r="74" spans="1:29" x14ac:dyDescent="0.2">
      <c r="A74" s="37" t="s">
        <v>224</v>
      </c>
      <c r="B74" s="36">
        <v>1147</v>
      </c>
      <c r="C74" s="36">
        <v>3167</v>
      </c>
      <c r="D74" s="36">
        <v>1554</v>
      </c>
      <c r="E74" s="36">
        <v>1613</v>
      </c>
      <c r="F74" s="36">
        <v>507</v>
      </c>
      <c r="G74" s="36">
        <v>1112</v>
      </c>
      <c r="H74" s="36">
        <v>548</v>
      </c>
      <c r="I74" s="36">
        <v>564</v>
      </c>
      <c r="J74" s="36">
        <v>488</v>
      </c>
      <c r="K74" s="36">
        <v>915</v>
      </c>
      <c r="L74" s="36">
        <v>396</v>
      </c>
      <c r="M74" s="36">
        <v>519</v>
      </c>
      <c r="N74" s="36">
        <v>318</v>
      </c>
      <c r="O74" s="36">
        <v>754</v>
      </c>
      <c r="P74" s="36">
        <v>358</v>
      </c>
      <c r="Q74" s="36">
        <v>396</v>
      </c>
      <c r="R74" s="36">
        <v>202</v>
      </c>
      <c r="S74" s="36">
        <v>462</v>
      </c>
      <c r="T74" s="36">
        <v>229</v>
      </c>
      <c r="U74" s="36">
        <v>233</v>
      </c>
      <c r="V74" s="36">
        <v>259</v>
      </c>
      <c r="W74" s="36">
        <v>598</v>
      </c>
      <c r="X74" s="36">
        <v>266</v>
      </c>
      <c r="Y74" s="36">
        <v>332</v>
      </c>
      <c r="Z74" s="36">
        <v>392</v>
      </c>
      <c r="AA74" s="36">
        <v>891</v>
      </c>
      <c r="AB74" s="36">
        <v>414</v>
      </c>
      <c r="AC74" s="36">
        <v>477</v>
      </c>
    </row>
    <row r="75" spans="1:29" x14ac:dyDescent="0.2">
      <c r="A75" s="37" t="s">
        <v>245</v>
      </c>
      <c r="B75" s="36">
        <v>1133</v>
      </c>
      <c r="C75" s="36">
        <v>3059</v>
      </c>
      <c r="D75" s="36">
        <v>1497</v>
      </c>
      <c r="E75" s="36">
        <v>1562</v>
      </c>
      <c r="F75" s="36">
        <v>504</v>
      </c>
      <c r="G75" s="36">
        <v>1095</v>
      </c>
      <c r="H75" s="36">
        <v>539</v>
      </c>
      <c r="I75" s="36">
        <v>556</v>
      </c>
      <c r="J75" s="36">
        <v>474</v>
      </c>
      <c r="K75" s="36">
        <v>877</v>
      </c>
      <c r="L75" s="36">
        <v>387</v>
      </c>
      <c r="M75" s="36">
        <v>490</v>
      </c>
      <c r="N75" s="36">
        <v>319</v>
      </c>
      <c r="O75" s="36">
        <v>764</v>
      </c>
      <c r="P75" s="36">
        <v>361</v>
      </c>
      <c r="Q75" s="36">
        <v>403</v>
      </c>
      <c r="R75" s="36">
        <v>211</v>
      </c>
      <c r="S75" s="36">
        <v>467</v>
      </c>
      <c r="T75" s="36">
        <v>229</v>
      </c>
      <c r="U75" s="36">
        <v>238</v>
      </c>
      <c r="V75" s="36">
        <v>259</v>
      </c>
      <c r="W75" s="36">
        <v>590</v>
      </c>
      <c r="X75" s="36">
        <v>263</v>
      </c>
      <c r="Y75" s="36">
        <v>327</v>
      </c>
      <c r="Z75" s="36">
        <v>398</v>
      </c>
      <c r="AA75" s="36">
        <v>894</v>
      </c>
      <c r="AB75" s="36">
        <v>410</v>
      </c>
      <c r="AC75" s="36">
        <v>484</v>
      </c>
    </row>
    <row r="76" spans="1:29" x14ac:dyDescent="0.2">
      <c r="A76" s="37" t="s">
        <v>244</v>
      </c>
      <c r="B76" s="36">
        <v>1149</v>
      </c>
      <c r="C76" s="36">
        <v>3047</v>
      </c>
      <c r="D76" s="36">
        <v>1502</v>
      </c>
      <c r="E76" s="36">
        <v>1545</v>
      </c>
      <c r="F76" s="36">
        <v>509</v>
      </c>
      <c r="G76" s="36">
        <v>1098</v>
      </c>
      <c r="H76" s="36">
        <v>535</v>
      </c>
      <c r="I76" s="36">
        <v>563</v>
      </c>
      <c r="J76" s="36">
        <v>452</v>
      </c>
      <c r="K76" s="36">
        <v>830</v>
      </c>
      <c r="L76" s="36">
        <v>368</v>
      </c>
      <c r="M76" s="36">
        <v>462</v>
      </c>
      <c r="N76" s="36">
        <v>315</v>
      </c>
      <c r="O76" s="36">
        <v>748</v>
      </c>
      <c r="P76" s="36">
        <v>354</v>
      </c>
      <c r="Q76" s="36">
        <v>394</v>
      </c>
      <c r="R76" s="36">
        <v>217</v>
      </c>
      <c r="S76" s="36">
        <v>470</v>
      </c>
      <c r="T76" s="36">
        <v>225</v>
      </c>
      <c r="U76" s="36">
        <v>245</v>
      </c>
      <c r="V76" s="36">
        <v>257</v>
      </c>
      <c r="W76" s="36">
        <v>585</v>
      </c>
      <c r="X76" s="36">
        <v>259</v>
      </c>
      <c r="Y76" s="36">
        <v>326</v>
      </c>
      <c r="Z76" s="36">
        <v>404</v>
      </c>
      <c r="AA76" s="36">
        <v>905</v>
      </c>
      <c r="AB76" s="36">
        <v>414</v>
      </c>
      <c r="AC76" s="36">
        <v>491</v>
      </c>
    </row>
    <row r="77" spans="1:29" x14ac:dyDescent="0.2">
      <c r="A77" s="37" t="s">
        <v>246</v>
      </c>
      <c r="B77" s="36">
        <v>1157</v>
      </c>
      <c r="C77" s="36">
        <v>3035</v>
      </c>
      <c r="D77" s="36">
        <v>1484</v>
      </c>
      <c r="E77" s="36">
        <v>1551</v>
      </c>
      <c r="F77" s="36">
        <v>511</v>
      </c>
      <c r="G77" s="36">
        <v>1089</v>
      </c>
      <c r="H77" s="36">
        <v>529</v>
      </c>
      <c r="I77" s="36">
        <v>560</v>
      </c>
      <c r="J77" s="36">
        <v>438</v>
      </c>
      <c r="K77" s="36">
        <v>787</v>
      </c>
      <c r="L77" s="36">
        <v>344</v>
      </c>
      <c r="M77" s="36">
        <v>443</v>
      </c>
      <c r="N77" s="36">
        <v>320</v>
      </c>
      <c r="O77" s="36">
        <v>744</v>
      </c>
      <c r="P77" s="36">
        <v>351</v>
      </c>
      <c r="Q77" s="36">
        <v>393</v>
      </c>
      <c r="R77" s="36">
        <v>212</v>
      </c>
      <c r="S77" s="36">
        <v>458</v>
      </c>
      <c r="T77" s="36">
        <v>219</v>
      </c>
      <c r="U77" s="36">
        <v>239</v>
      </c>
      <c r="V77" s="36">
        <v>254</v>
      </c>
      <c r="W77" s="36">
        <v>562</v>
      </c>
      <c r="X77" s="36">
        <v>252</v>
      </c>
      <c r="Y77" s="36">
        <v>310</v>
      </c>
      <c r="Z77" s="36">
        <v>403</v>
      </c>
      <c r="AA77" s="36">
        <v>904</v>
      </c>
      <c r="AB77" s="36">
        <v>416</v>
      </c>
      <c r="AC77" s="36">
        <v>488</v>
      </c>
    </row>
    <row r="78" spans="1:29" x14ac:dyDescent="0.2">
      <c r="A78" s="37" t="s">
        <v>183</v>
      </c>
      <c r="B78" s="36">
        <v>1152</v>
      </c>
      <c r="C78" s="36">
        <v>2987</v>
      </c>
      <c r="D78" s="36">
        <v>1454</v>
      </c>
      <c r="E78" s="36">
        <v>1533</v>
      </c>
      <c r="F78" s="36">
        <v>509</v>
      </c>
      <c r="G78" s="36">
        <v>1096</v>
      </c>
      <c r="H78" s="36">
        <v>536</v>
      </c>
      <c r="I78" s="36">
        <v>560</v>
      </c>
      <c r="J78" s="36">
        <v>423</v>
      </c>
      <c r="K78" s="36">
        <v>756</v>
      </c>
      <c r="L78" s="36">
        <v>333</v>
      </c>
      <c r="M78" s="36">
        <v>423</v>
      </c>
      <c r="N78" s="36">
        <v>313</v>
      </c>
      <c r="O78" s="36">
        <v>719</v>
      </c>
      <c r="P78" s="36">
        <v>340</v>
      </c>
      <c r="Q78" s="36">
        <v>379</v>
      </c>
      <c r="R78" s="36">
        <v>216</v>
      </c>
      <c r="S78" s="36">
        <v>455</v>
      </c>
      <c r="T78" s="36">
        <v>216</v>
      </c>
      <c r="U78" s="36">
        <v>239</v>
      </c>
      <c r="V78" s="36">
        <v>250</v>
      </c>
      <c r="W78" s="36">
        <v>565</v>
      </c>
      <c r="X78" s="36">
        <v>251</v>
      </c>
      <c r="Y78" s="36">
        <v>314</v>
      </c>
      <c r="Z78" s="36">
        <v>404</v>
      </c>
      <c r="AA78" s="36">
        <v>892</v>
      </c>
      <c r="AB78" s="36">
        <v>406</v>
      </c>
      <c r="AC78" s="36">
        <v>486</v>
      </c>
    </row>
    <row r="79" spans="1:29" x14ac:dyDescent="0.2">
      <c r="A79" s="37" t="s">
        <v>145</v>
      </c>
      <c r="B79" s="36">
        <v>1203</v>
      </c>
      <c r="C79" s="36">
        <v>2980</v>
      </c>
      <c r="D79" s="36">
        <v>1454</v>
      </c>
      <c r="E79" s="36">
        <v>1526</v>
      </c>
      <c r="F79" s="36">
        <v>520</v>
      </c>
      <c r="G79" s="36">
        <v>1058</v>
      </c>
      <c r="H79" s="36">
        <v>514</v>
      </c>
      <c r="I79" s="36">
        <v>544</v>
      </c>
      <c r="J79" s="36">
        <v>425</v>
      </c>
      <c r="K79" s="36">
        <v>744</v>
      </c>
      <c r="L79" s="36">
        <v>313</v>
      </c>
      <c r="M79" s="36">
        <v>431</v>
      </c>
      <c r="N79" s="36">
        <v>317</v>
      </c>
      <c r="O79" s="36">
        <v>709</v>
      </c>
      <c r="P79" s="36">
        <v>330</v>
      </c>
      <c r="Q79" s="36">
        <v>379</v>
      </c>
      <c r="R79" s="36">
        <v>214</v>
      </c>
      <c r="S79" s="36">
        <v>444</v>
      </c>
      <c r="T79" s="36">
        <v>207</v>
      </c>
      <c r="U79" s="36">
        <v>237</v>
      </c>
      <c r="V79" s="36">
        <v>252</v>
      </c>
      <c r="W79" s="36">
        <v>568</v>
      </c>
      <c r="X79" s="36">
        <v>253</v>
      </c>
      <c r="Y79" s="36">
        <v>315</v>
      </c>
      <c r="Z79" s="36">
        <v>373</v>
      </c>
      <c r="AA79" s="36">
        <v>804</v>
      </c>
      <c r="AB79" s="36">
        <v>370</v>
      </c>
      <c r="AC79" s="36">
        <v>434</v>
      </c>
    </row>
    <row r="80" spans="1:29" s="137" customFormat="1" x14ac:dyDescent="0.2">
      <c r="A80" s="135" t="s">
        <v>250</v>
      </c>
      <c r="B80" s="136">
        <v>1208</v>
      </c>
      <c r="C80" s="136">
        <v>2985</v>
      </c>
      <c r="D80" s="136">
        <v>1455</v>
      </c>
      <c r="E80" s="136">
        <v>1530</v>
      </c>
      <c r="F80" s="136">
        <v>521</v>
      </c>
      <c r="G80" s="136">
        <v>1039</v>
      </c>
      <c r="H80" s="136">
        <v>510</v>
      </c>
      <c r="I80" s="136">
        <v>529</v>
      </c>
      <c r="J80" s="136">
        <v>421</v>
      </c>
      <c r="K80" s="136">
        <v>723</v>
      </c>
      <c r="L80" s="136">
        <v>307</v>
      </c>
      <c r="M80" s="136">
        <v>416</v>
      </c>
      <c r="N80" s="136">
        <v>317</v>
      </c>
      <c r="O80" s="136">
        <v>717</v>
      </c>
      <c r="P80" s="136">
        <v>328</v>
      </c>
      <c r="Q80" s="136">
        <v>389</v>
      </c>
      <c r="R80" s="136">
        <v>221</v>
      </c>
      <c r="S80" s="136">
        <v>448</v>
      </c>
      <c r="T80" s="136">
        <v>210</v>
      </c>
      <c r="U80" s="136">
        <v>238</v>
      </c>
      <c r="V80" s="136">
        <v>260</v>
      </c>
      <c r="W80" s="136">
        <v>577</v>
      </c>
      <c r="X80" s="136">
        <v>256</v>
      </c>
      <c r="Y80" s="136">
        <v>321</v>
      </c>
      <c r="Z80" s="136">
        <v>369</v>
      </c>
      <c r="AA80" s="136">
        <v>785</v>
      </c>
      <c r="AB80" s="136">
        <v>361</v>
      </c>
      <c r="AC80" s="136">
        <v>424</v>
      </c>
    </row>
    <row r="81" spans="1:29" x14ac:dyDescent="0.2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</row>
    <row r="82" spans="1:29" x14ac:dyDescent="0.2">
      <c r="A82" s="101" t="s">
        <v>191</v>
      </c>
      <c r="B82" s="96" t="s">
        <v>234</v>
      </c>
      <c r="C82" s="97"/>
      <c r="D82" s="97"/>
      <c r="E82" s="98"/>
      <c r="F82" s="96" t="s">
        <v>82</v>
      </c>
      <c r="G82" s="97"/>
      <c r="H82" s="97"/>
      <c r="I82" s="9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</row>
    <row r="83" spans="1:29" x14ac:dyDescent="0.2">
      <c r="A83" s="102"/>
      <c r="B83" s="42" t="s">
        <v>200</v>
      </c>
      <c r="C83" s="40" t="s">
        <v>22</v>
      </c>
      <c r="D83" s="40" t="s">
        <v>4</v>
      </c>
      <c r="E83" s="40" t="s">
        <v>24</v>
      </c>
      <c r="F83" s="40" t="s">
        <v>200</v>
      </c>
      <c r="G83" s="40" t="s">
        <v>22</v>
      </c>
      <c r="H83" s="40" t="s">
        <v>4</v>
      </c>
      <c r="I83" s="40" t="s">
        <v>24</v>
      </c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</row>
    <row r="84" spans="1:29" hidden="1" x14ac:dyDescent="0.2">
      <c r="A84" s="35" t="s">
        <v>231</v>
      </c>
      <c r="B84" s="43">
        <f t="shared" ref="B84:E91" si="0">J44+N44+R44+V44+Z44</f>
        <v>1756</v>
      </c>
      <c r="C84" s="41">
        <f t="shared" si="0"/>
        <v>5552</v>
      </c>
      <c r="D84" s="41">
        <f t="shared" si="0"/>
        <v>2709</v>
      </c>
      <c r="E84" s="41">
        <f t="shared" si="0"/>
        <v>2843</v>
      </c>
      <c r="F84" s="41">
        <f t="shared" ref="F84:G91" si="1">B84+B44+F44+B4+F4+J4+N4+R4+V4+Z4</f>
        <v>7956</v>
      </c>
      <c r="G84" s="41">
        <f t="shared" si="1"/>
        <v>26155</v>
      </c>
      <c r="H84" s="41">
        <f t="shared" ref="H84:I91" si="2">D84+H44+D44+D4+H4+L4+P4+T4+X4+AB4</f>
        <v>12734</v>
      </c>
      <c r="I84" s="41">
        <f t="shared" si="2"/>
        <v>13421</v>
      </c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</row>
    <row r="85" spans="1:29" hidden="1" x14ac:dyDescent="0.2">
      <c r="A85" s="35" t="s">
        <v>147</v>
      </c>
      <c r="B85" s="43">
        <f t="shared" si="0"/>
        <v>1754</v>
      </c>
      <c r="C85" s="41">
        <f t="shared" si="0"/>
        <v>5380</v>
      </c>
      <c r="D85" s="41">
        <f t="shared" si="0"/>
        <v>2632</v>
      </c>
      <c r="E85" s="41">
        <f t="shared" si="0"/>
        <v>2748</v>
      </c>
      <c r="F85" s="41">
        <f t="shared" si="1"/>
        <v>8085</v>
      </c>
      <c r="G85" s="41">
        <f t="shared" si="1"/>
        <v>26250</v>
      </c>
      <c r="H85" s="41">
        <f t="shared" si="2"/>
        <v>12806</v>
      </c>
      <c r="I85" s="41">
        <f t="shared" si="2"/>
        <v>13444</v>
      </c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</row>
    <row r="86" spans="1:29" hidden="1" x14ac:dyDescent="0.2">
      <c r="A86" s="35" t="s">
        <v>115</v>
      </c>
      <c r="B86" s="43">
        <f t="shared" si="0"/>
        <v>1740</v>
      </c>
      <c r="C86" s="41">
        <f t="shared" si="0"/>
        <v>5190</v>
      </c>
      <c r="D86" s="41">
        <f t="shared" si="0"/>
        <v>2565</v>
      </c>
      <c r="E86" s="41">
        <f t="shared" si="0"/>
        <v>2625</v>
      </c>
      <c r="F86" s="41">
        <f t="shared" si="1"/>
        <v>8137</v>
      </c>
      <c r="G86" s="41">
        <f t="shared" si="1"/>
        <v>26145</v>
      </c>
      <c r="H86" s="41">
        <f t="shared" si="2"/>
        <v>12738</v>
      </c>
      <c r="I86" s="41">
        <f t="shared" si="2"/>
        <v>13407</v>
      </c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</row>
    <row r="87" spans="1:29" hidden="1" x14ac:dyDescent="0.2">
      <c r="A87" s="35" t="s">
        <v>232</v>
      </c>
      <c r="B87" s="43">
        <f t="shared" si="0"/>
        <v>1738</v>
      </c>
      <c r="C87" s="41">
        <f t="shared" si="0"/>
        <v>5054</v>
      </c>
      <c r="D87" s="41">
        <f t="shared" si="0"/>
        <v>2472</v>
      </c>
      <c r="E87" s="41">
        <f t="shared" si="0"/>
        <v>2582</v>
      </c>
      <c r="F87" s="41">
        <f t="shared" si="1"/>
        <v>8192</v>
      </c>
      <c r="G87" s="41">
        <f t="shared" si="1"/>
        <v>25998</v>
      </c>
      <c r="H87" s="41">
        <f t="shared" si="2"/>
        <v>12652</v>
      </c>
      <c r="I87" s="41">
        <f t="shared" si="2"/>
        <v>13346</v>
      </c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</row>
    <row r="88" spans="1:29" hidden="1" x14ac:dyDescent="0.2">
      <c r="A88" s="35" t="s">
        <v>141</v>
      </c>
      <c r="B88" s="43">
        <f t="shared" si="0"/>
        <v>1784</v>
      </c>
      <c r="C88" s="41">
        <f t="shared" si="0"/>
        <v>5061</v>
      </c>
      <c r="D88" s="41">
        <f t="shared" si="0"/>
        <v>2474</v>
      </c>
      <c r="E88" s="41">
        <f t="shared" si="0"/>
        <v>2587</v>
      </c>
      <c r="F88" s="41">
        <f t="shared" si="1"/>
        <v>8370</v>
      </c>
      <c r="G88" s="41">
        <f t="shared" si="1"/>
        <v>26062</v>
      </c>
      <c r="H88" s="41">
        <f t="shared" si="2"/>
        <v>12690</v>
      </c>
      <c r="I88" s="41">
        <f t="shared" si="2"/>
        <v>13372</v>
      </c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</row>
    <row r="89" spans="1:29" hidden="1" x14ac:dyDescent="0.2">
      <c r="A89" s="35" t="s">
        <v>17</v>
      </c>
      <c r="B89" s="43">
        <f t="shared" si="0"/>
        <v>1826</v>
      </c>
      <c r="C89" s="41">
        <f t="shared" si="0"/>
        <v>5080</v>
      </c>
      <c r="D89" s="41">
        <f t="shared" si="0"/>
        <v>2514</v>
      </c>
      <c r="E89" s="41">
        <f t="shared" si="0"/>
        <v>2566</v>
      </c>
      <c r="F89" s="41">
        <f t="shared" si="1"/>
        <v>8527</v>
      </c>
      <c r="G89" s="41">
        <f t="shared" si="1"/>
        <v>26109</v>
      </c>
      <c r="H89" s="41">
        <f t="shared" si="2"/>
        <v>12749</v>
      </c>
      <c r="I89" s="41">
        <f t="shared" si="2"/>
        <v>13360</v>
      </c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</row>
    <row r="90" spans="1:29" hidden="1" x14ac:dyDescent="0.2">
      <c r="A90" s="35" t="s">
        <v>178</v>
      </c>
      <c r="B90" s="43">
        <f t="shared" si="0"/>
        <v>1815</v>
      </c>
      <c r="C90" s="41">
        <f t="shared" si="0"/>
        <v>4956</v>
      </c>
      <c r="D90" s="41">
        <f t="shared" si="0"/>
        <v>2440</v>
      </c>
      <c r="E90" s="41">
        <f t="shared" si="0"/>
        <v>2516</v>
      </c>
      <c r="F90" s="41">
        <f t="shared" si="1"/>
        <v>8640</v>
      </c>
      <c r="G90" s="41">
        <f t="shared" si="1"/>
        <v>26050</v>
      </c>
      <c r="H90" s="41">
        <f t="shared" si="2"/>
        <v>12720</v>
      </c>
      <c r="I90" s="41">
        <f t="shared" si="2"/>
        <v>13330</v>
      </c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</row>
    <row r="91" spans="1:29" hidden="1" x14ac:dyDescent="0.2">
      <c r="A91" s="35" t="s">
        <v>44</v>
      </c>
      <c r="B91" s="43">
        <f t="shared" si="0"/>
        <v>1850</v>
      </c>
      <c r="C91" s="41">
        <f t="shared" si="0"/>
        <v>4938</v>
      </c>
      <c r="D91" s="41">
        <f t="shared" si="0"/>
        <v>2433</v>
      </c>
      <c r="E91" s="41">
        <f t="shared" si="0"/>
        <v>2505</v>
      </c>
      <c r="F91" s="41">
        <f t="shared" si="1"/>
        <v>8793</v>
      </c>
      <c r="G91" s="41">
        <f t="shared" si="1"/>
        <v>26113</v>
      </c>
      <c r="H91" s="41">
        <f t="shared" si="2"/>
        <v>12777</v>
      </c>
      <c r="I91" s="41">
        <f t="shared" si="2"/>
        <v>13336</v>
      </c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</row>
    <row r="92" spans="1:29" hidden="1" x14ac:dyDescent="0.2">
      <c r="A92" s="36" t="s">
        <v>9</v>
      </c>
      <c r="B92" s="36">
        <v>1796</v>
      </c>
      <c r="C92" s="36">
        <v>4728</v>
      </c>
      <c r="D92" s="36">
        <v>2317</v>
      </c>
      <c r="E92" s="36">
        <v>2411</v>
      </c>
      <c r="F92" s="36">
        <v>8855</v>
      </c>
      <c r="G92" s="36">
        <v>25898</v>
      </c>
      <c r="H92" s="36">
        <v>12699</v>
      </c>
      <c r="I92" s="36">
        <v>13199</v>
      </c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</row>
    <row r="93" spans="1:29" hidden="1" x14ac:dyDescent="0.2">
      <c r="A93" s="36" t="s">
        <v>185</v>
      </c>
      <c r="B93" s="36">
        <v>1749</v>
      </c>
      <c r="C93" s="36">
        <v>4582</v>
      </c>
      <c r="D93" s="36">
        <v>2203</v>
      </c>
      <c r="E93" s="36">
        <v>2379</v>
      </c>
      <c r="F93" s="36">
        <v>9023</v>
      </c>
      <c r="G93" s="36">
        <v>26013</v>
      </c>
      <c r="H93" s="36">
        <v>12654</v>
      </c>
      <c r="I93" s="36">
        <v>13359</v>
      </c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</row>
    <row r="94" spans="1:29" hidden="1" x14ac:dyDescent="0.2">
      <c r="A94" s="36" t="s">
        <v>186</v>
      </c>
      <c r="B94" s="36">
        <v>1738</v>
      </c>
      <c r="C94" s="36">
        <v>4458</v>
      </c>
      <c r="D94" s="36">
        <v>2138</v>
      </c>
      <c r="E94" s="36">
        <v>2320</v>
      </c>
      <c r="F94" s="36">
        <v>9145</v>
      </c>
      <c r="G94" s="36">
        <v>26095</v>
      </c>
      <c r="H94" s="36">
        <v>12777</v>
      </c>
      <c r="I94" s="36">
        <v>13318</v>
      </c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</row>
    <row r="95" spans="1:29" hidden="1" x14ac:dyDescent="0.2">
      <c r="A95" s="36" t="s">
        <v>187</v>
      </c>
      <c r="B95" s="36">
        <v>1775</v>
      </c>
      <c r="C95" s="36">
        <v>4443</v>
      </c>
      <c r="D95" s="36">
        <v>2149</v>
      </c>
      <c r="E95" s="36">
        <v>2294</v>
      </c>
      <c r="F95" s="36">
        <v>9368</v>
      </c>
      <c r="G95" s="36">
        <v>26317</v>
      </c>
      <c r="H95" s="36">
        <v>12903</v>
      </c>
      <c r="I95" s="36">
        <v>13414</v>
      </c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</row>
    <row r="96" spans="1:29" hidden="1" x14ac:dyDescent="0.2">
      <c r="A96" s="36" t="s">
        <v>13</v>
      </c>
      <c r="B96" s="36">
        <v>1791</v>
      </c>
      <c r="C96" s="36">
        <v>4430</v>
      </c>
      <c r="D96" s="36">
        <v>2136</v>
      </c>
      <c r="E96" s="36">
        <v>2294</v>
      </c>
      <c r="F96" s="36">
        <v>9471</v>
      </c>
      <c r="G96" s="36">
        <v>26365</v>
      </c>
      <c r="H96" s="36">
        <v>12891</v>
      </c>
      <c r="I96" s="36">
        <v>13474</v>
      </c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</row>
    <row r="97" spans="1:29" hidden="1" x14ac:dyDescent="0.2">
      <c r="A97" s="37" t="s">
        <v>20</v>
      </c>
      <c r="B97" s="36">
        <v>1732</v>
      </c>
      <c r="C97" s="36">
        <v>4247</v>
      </c>
      <c r="D97" s="36">
        <v>2020</v>
      </c>
      <c r="E97" s="36">
        <v>2227</v>
      </c>
      <c r="F97" s="36">
        <v>9524</v>
      </c>
      <c r="G97" s="36">
        <v>26190</v>
      </c>
      <c r="H97" s="36">
        <v>12789</v>
      </c>
      <c r="I97" s="36">
        <v>13401</v>
      </c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</row>
    <row r="98" spans="1:29" hidden="1" x14ac:dyDescent="0.2">
      <c r="A98" s="37" t="s">
        <v>189</v>
      </c>
      <c r="B98" s="36">
        <v>1803</v>
      </c>
      <c r="C98" s="36">
        <v>4386</v>
      </c>
      <c r="D98" s="36">
        <v>2094</v>
      </c>
      <c r="E98" s="36">
        <v>2292</v>
      </c>
      <c r="F98" s="36">
        <v>9655</v>
      </c>
      <c r="G98" s="36">
        <v>26185</v>
      </c>
      <c r="H98" s="36">
        <v>12807</v>
      </c>
      <c r="I98" s="36">
        <v>13378</v>
      </c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</row>
    <row r="99" spans="1:29" hidden="1" x14ac:dyDescent="0.2">
      <c r="A99" s="37" t="s">
        <v>201</v>
      </c>
      <c r="B99" s="36">
        <v>1855</v>
      </c>
      <c r="C99" s="36">
        <v>4509</v>
      </c>
      <c r="D99" s="36">
        <v>2136</v>
      </c>
      <c r="E99" s="36">
        <v>2373</v>
      </c>
      <c r="F99" s="36">
        <v>9813</v>
      </c>
      <c r="G99" s="36">
        <v>26267</v>
      </c>
      <c r="H99" s="36">
        <v>12824</v>
      </c>
      <c r="I99" s="36">
        <v>13443</v>
      </c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</row>
    <row r="100" spans="1:29" hidden="1" x14ac:dyDescent="0.2">
      <c r="A100" s="37" t="s">
        <v>223</v>
      </c>
      <c r="B100" s="36">
        <v>1851</v>
      </c>
      <c r="C100" s="36">
        <v>4446</v>
      </c>
      <c r="D100" s="36">
        <v>2081</v>
      </c>
      <c r="E100" s="36">
        <v>2365</v>
      </c>
      <c r="F100" s="36">
        <v>9935</v>
      </c>
      <c r="G100" s="36">
        <v>26211</v>
      </c>
      <c r="H100" s="36">
        <v>12767</v>
      </c>
      <c r="I100" s="36">
        <v>13444</v>
      </c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</row>
    <row r="101" spans="1:29" x14ac:dyDescent="0.2">
      <c r="A101" s="37" t="s">
        <v>3</v>
      </c>
      <c r="B101" s="36">
        <v>1826</v>
      </c>
      <c r="C101" s="36">
        <v>4382</v>
      </c>
      <c r="D101" s="36">
        <v>2054</v>
      </c>
      <c r="E101" s="36">
        <v>2328</v>
      </c>
      <c r="F101" s="36">
        <v>9980</v>
      </c>
      <c r="G101" s="36">
        <v>26055</v>
      </c>
      <c r="H101" s="36">
        <v>12669</v>
      </c>
      <c r="I101" s="36">
        <v>13386</v>
      </c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</row>
    <row r="102" spans="1:29" x14ac:dyDescent="0.2">
      <c r="A102" s="37" t="s">
        <v>235</v>
      </c>
      <c r="B102" s="36">
        <v>1797</v>
      </c>
      <c r="C102" s="36">
        <v>4296</v>
      </c>
      <c r="D102" s="36">
        <v>2012</v>
      </c>
      <c r="E102" s="36">
        <v>2284</v>
      </c>
      <c r="F102" s="36">
        <v>10065</v>
      </c>
      <c r="G102" s="36">
        <v>25927</v>
      </c>
      <c r="H102" s="36">
        <v>12602</v>
      </c>
      <c r="I102" s="36">
        <v>13325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</row>
    <row r="103" spans="1:29" x14ac:dyDescent="0.2">
      <c r="A103" s="37" t="s">
        <v>214</v>
      </c>
      <c r="B103" s="36">
        <v>1806</v>
      </c>
      <c r="C103" s="36">
        <v>4266</v>
      </c>
      <c r="D103" s="36">
        <v>2005</v>
      </c>
      <c r="E103" s="36">
        <v>2261</v>
      </c>
      <c r="F103" s="36">
        <v>10148</v>
      </c>
      <c r="G103" s="36">
        <v>25822</v>
      </c>
      <c r="H103" s="36">
        <v>12557</v>
      </c>
      <c r="I103" s="36">
        <v>13265</v>
      </c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</row>
    <row r="104" spans="1:29" x14ac:dyDescent="0.2">
      <c r="A104" s="37" t="s">
        <v>236</v>
      </c>
      <c r="B104" s="36">
        <v>1788</v>
      </c>
      <c r="C104" s="36">
        <v>4164</v>
      </c>
      <c r="D104" s="36">
        <v>1950</v>
      </c>
      <c r="E104" s="36">
        <v>2214</v>
      </c>
      <c r="F104" s="36">
        <v>10224</v>
      </c>
      <c r="G104" s="36">
        <v>25756</v>
      </c>
      <c r="H104" s="36">
        <v>12523</v>
      </c>
      <c r="I104" s="36">
        <v>13233</v>
      </c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</row>
    <row r="105" spans="1:29" x14ac:dyDescent="0.2">
      <c r="A105" s="37" t="s">
        <v>137</v>
      </c>
      <c r="B105" s="43">
        <f>J65+N65+R65+V65+Z65</f>
        <v>1774</v>
      </c>
      <c r="C105" s="41">
        <f>K65+O65+S65+W65+AA65</f>
        <v>4094</v>
      </c>
      <c r="D105" s="41">
        <f>L65+P65+T65+X65+AB65</f>
        <v>1911</v>
      </c>
      <c r="E105" s="41">
        <f>M65+Q65+U65+Y65+AC65</f>
        <v>2183</v>
      </c>
      <c r="F105" s="41">
        <f>B105+B65+F65+B25+F25+J25+N25+R25+V25+Z25</f>
        <v>10276</v>
      </c>
      <c r="G105" s="41">
        <f>C105+C65+G65+C25+G25+K25+O25+S25+W25+AA25</f>
        <v>25579</v>
      </c>
      <c r="H105" s="41">
        <f>D105+H65+D65+D25+H25+L25+P25+T25+X25+AB25</f>
        <v>12424</v>
      </c>
      <c r="I105" s="41">
        <f>E105+I65+E65+E25+I25+M25+Q25+U25+Y25+AC25</f>
        <v>13155</v>
      </c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</row>
    <row r="106" spans="1:29" x14ac:dyDescent="0.2">
      <c r="A106" s="37" t="s">
        <v>85</v>
      </c>
      <c r="B106" s="36">
        <v>1804</v>
      </c>
      <c r="C106" s="36">
        <v>4162</v>
      </c>
      <c r="D106" s="36">
        <v>1938</v>
      </c>
      <c r="E106" s="36">
        <v>2224</v>
      </c>
      <c r="F106" s="36">
        <v>10274</v>
      </c>
      <c r="G106" s="36">
        <v>25440</v>
      </c>
      <c r="H106" s="36">
        <v>12347</v>
      </c>
      <c r="I106" s="36">
        <v>13093</v>
      </c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</row>
    <row r="107" spans="1:29" x14ac:dyDescent="0.2">
      <c r="A107" s="37" t="s">
        <v>188</v>
      </c>
      <c r="B107" s="36">
        <v>1784</v>
      </c>
      <c r="C107" s="36">
        <v>4026</v>
      </c>
      <c r="D107" s="36">
        <v>1882</v>
      </c>
      <c r="E107" s="36">
        <v>2144</v>
      </c>
      <c r="F107" s="36">
        <v>10255</v>
      </c>
      <c r="G107" s="36">
        <v>25120</v>
      </c>
      <c r="H107" s="36">
        <v>12194</v>
      </c>
      <c r="I107" s="36">
        <v>12926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</row>
    <row r="108" spans="1:29" x14ac:dyDescent="0.2">
      <c r="A108" s="37" t="s">
        <v>218</v>
      </c>
      <c r="B108" s="36">
        <v>1782</v>
      </c>
      <c r="C108" s="36">
        <v>3967</v>
      </c>
      <c r="D108" s="36">
        <v>1860</v>
      </c>
      <c r="E108" s="36">
        <v>2107</v>
      </c>
      <c r="F108" s="36">
        <v>10360</v>
      </c>
      <c r="G108" s="36">
        <v>25020</v>
      </c>
      <c r="H108" s="36">
        <v>12150</v>
      </c>
      <c r="I108" s="36">
        <v>12870</v>
      </c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</row>
    <row r="109" spans="1:29" x14ac:dyDescent="0.2">
      <c r="A109" s="37" t="s">
        <v>219</v>
      </c>
      <c r="B109" s="43">
        <f t="shared" ref="B109:E120" si="3">J69+N69+R69+V69+Z69</f>
        <v>1761</v>
      </c>
      <c r="C109" s="41">
        <f t="shared" si="3"/>
        <v>3890</v>
      </c>
      <c r="D109" s="41">
        <f t="shared" si="3"/>
        <v>1815</v>
      </c>
      <c r="E109" s="41">
        <f t="shared" si="3"/>
        <v>2075</v>
      </c>
      <c r="F109" s="41">
        <f>B109+B69+F69+B29+F29+J29+N29+R29+V29+Z29</f>
        <v>10460</v>
      </c>
      <c r="G109" s="41">
        <f>C109+C69+G69+C29+G29+K29+O29+S29+W29+AA29</f>
        <v>25010</v>
      </c>
      <c r="H109" s="41">
        <f>D109+H69+D69+D29+H29+L29+P29+T29+X29+AB29</f>
        <v>12141</v>
      </c>
      <c r="I109" s="41">
        <f>E109+I69+E69+E29+I29+M29+Q29+U29+Y29+AC29</f>
        <v>12869</v>
      </c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</row>
    <row r="110" spans="1:29" x14ac:dyDescent="0.2">
      <c r="A110" s="37" t="s">
        <v>220</v>
      </c>
      <c r="B110" s="43">
        <f t="shared" si="3"/>
        <v>1725</v>
      </c>
      <c r="C110" s="41">
        <f t="shared" si="3"/>
        <v>3800</v>
      </c>
      <c r="D110" s="41">
        <f t="shared" si="3"/>
        <v>1762</v>
      </c>
      <c r="E110" s="41">
        <f t="shared" si="3"/>
        <v>2038</v>
      </c>
      <c r="F110" s="41">
        <f>B110+B70+F70+B30+F30+J30+N30+R30+V30+Z30</f>
        <v>10494</v>
      </c>
      <c r="G110" s="41">
        <f>C110+C70+G70+C30+G30+K30+O30+S30+W30+AA30</f>
        <v>24874</v>
      </c>
      <c r="H110" s="41">
        <f>D110+H70+D70+D30+H30+L30+P30+T30+X30+AB30</f>
        <v>12082</v>
      </c>
      <c r="I110" s="41">
        <f>E110+I70+E70+E30+I30+M30+Q30+U30+Y30+AC30</f>
        <v>12792</v>
      </c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</row>
    <row r="111" spans="1:29" x14ac:dyDescent="0.2">
      <c r="A111" s="37" t="s">
        <v>226</v>
      </c>
      <c r="B111" s="36">
        <f t="shared" si="3"/>
        <v>1670</v>
      </c>
      <c r="C111" s="36">
        <f t="shared" si="3"/>
        <v>3675</v>
      </c>
      <c r="D111" s="36">
        <f t="shared" si="3"/>
        <v>1705</v>
      </c>
      <c r="E111" s="36">
        <f t="shared" si="3"/>
        <v>1970</v>
      </c>
      <c r="F111" s="36">
        <f t="shared" ref="F111:I115" si="4">B31+F31+J31+N31+R31+V31+Z31+B71+F71+B111</f>
        <v>10554</v>
      </c>
      <c r="G111" s="36">
        <f t="shared" si="4"/>
        <v>24750</v>
      </c>
      <c r="H111" s="36">
        <f t="shared" si="4"/>
        <v>12023</v>
      </c>
      <c r="I111" s="36">
        <f t="shared" si="4"/>
        <v>12727</v>
      </c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</row>
    <row r="112" spans="1:29" x14ac:dyDescent="0.2">
      <c r="A112" s="37" t="s">
        <v>238</v>
      </c>
      <c r="B112" s="36">
        <f t="shared" si="3"/>
        <v>1654</v>
      </c>
      <c r="C112" s="36">
        <f t="shared" si="3"/>
        <v>3599</v>
      </c>
      <c r="D112" s="36">
        <f t="shared" si="3"/>
        <v>1672</v>
      </c>
      <c r="E112" s="36">
        <f t="shared" si="3"/>
        <v>1927</v>
      </c>
      <c r="F112" s="36">
        <f t="shared" si="4"/>
        <v>10578</v>
      </c>
      <c r="G112" s="36">
        <f t="shared" si="4"/>
        <v>24581</v>
      </c>
      <c r="H112" s="36">
        <f t="shared" si="4"/>
        <v>11909</v>
      </c>
      <c r="I112" s="36">
        <f t="shared" si="4"/>
        <v>12672</v>
      </c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</row>
    <row r="113" spans="1:28" x14ac:dyDescent="0.2">
      <c r="A113" s="37" t="s">
        <v>241</v>
      </c>
      <c r="B113" s="36">
        <f t="shared" si="3"/>
        <v>1669</v>
      </c>
      <c r="C113" s="36">
        <f t="shared" si="3"/>
        <v>3619</v>
      </c>
      <c r="D113" s="36">
        <f t="shared" si="3"/>
        <v>1676</v>
      </c>
      <c r="E113" s="36">
        <f t="shared" si="3"/>
        <v>1943</v>
      </c>
      <c r="F113" s="36">
        <f t="shared" si="4"/>
        <v>10563</v>
      </c>
      <c r="G113" s="36">
        <f t="shared" si="4"/>
        <v>24339</v>
      </c>
      <c r="H113" s="36">
        <f t="shared" si="4"/>
        <v>11811</v>
      </c>
      <c r="I113" s="36">
        <f t="shared" si="4"/>
        <v>12528</v>
      </c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</row>
    <row r="114" spans="1:28" x14ac:dyDescent="0.2">
      <c r="A114" s="37" t="s">
        <v>243</v>
      </c>
      <c r="B114" s="36">
        <f t="shared" si="3"/>
        <v>1659</v>
      </c>
      <c r="C114" s="36">
        <f t="shared" si="3"/>
        <v>3620</v>
      </c>
      <c r="D114" s="36">
        <f t="shared" si="3"/>
        <v>1663</v>
      </c>
      <c r="E114" s="36">
        <f t="shared" si="3"/>
        <v>1957</v>
      </c>
      <c r="F114" s="36">
        <f t="shared" si="4"/>
        <v>10578</v>
      </c>
      <c r="G114" s="36">
        <f t="shared" si="4"/>
        <v>24303</v>
      </c>
      <c r="H114" s="36">
        <f t="shared" si="4"/>
        <v>11753</v>
      </c>
      <c r="I114" s="36">
        <f t="shared" si="4"/>
        <v>12550</v>
      </c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</row>
    <row r="115" spans="1:28" x14ac:dyDescent="0.2">
      <c r="A115" s="37" t="s">
        <v>245</v>
      </c>
      <c r="B115" s="36">
        <f t="shared" si="3"/>
        <v>1661</v>
      </c>
      <c r="C115" s="36">
        <f t="shared" si="3"/>
        <v>3592</v>
      </c>
      <c r="D115" s="36">
        <f t="shared" si="3"/>
        <v>1650</v>
      </c>
      <c r="E115" s="36">
        <f t="shared" si="3"/>
        <v>1942</v>
      </c>
      <c r="F115" s="36">
        <f t="shared" si="4"/>
        <v>10584</v>
      </c>
      <c r="G115" s="36">
        <f t="shared" si="4"/>
        <v>24066</v>
      </c>
      <c r="H115" s="36">
        <f t="shared" si="4"/>
        <v>11638</v>
      </c>
      <c r="I115" s="36">
        <f t="shared" si="4"/>
        <v>12428</v>
      </c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</row>
    <row r="116" spans="1:28" x14ac:dyDescent="0.2">
      <c r="A116" s="37" t="s">
        <v>244</v>
      </c>
      <c r="B116" s="36">
        <f t="shared" si="3"/>
        <v>1645</v>
      </c>
      <c r="C116" s="36">
        <f t="shared" si="3"/>
        <v>3538</v>
      </c>
      <c r="D116" s="36">
        <f t="shared" si="3"/>
        <v>1620</v>
      </c>
      <c r="E116" s="36">
        <f t="shared" si="3"/>
        <v>1918</v>
      </c>
      <c r="F116" s="36">
        <f>B35+F35+J35+N35+R35+V35+Z35+B76+F76+B116</f>
        <v>10589</v>
      </c>
      <c r="G116" s="36">
        <f>C35+G35+K35+O35+S35+W35+AA35+C76+G76+C116</f>
        <v>24003</v>
      </c>
      <c r="H116" s="36">
        <f>D35+H35+L35+P35+T35+X35+AB35+D76+H76+D116</f>
        <v>11609</v>
      </c>
      <c r="I116" s="36">
        <f>E35+I35+M35+Q35+U35+Y35+AC35+E76+I76+E116</f>
        <v>12394</v>
      </c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</row>
    <row r="117" spans="1:28" x14ac:dyDescent="0.2">
      <c r="A117" s="37" t="s">
        <v>246</v>
      </c>
      <c r="B117" s="36">
        <f t="shared" si="3"/>
        <v>1627</v>
      </c>
      <c r="C117" s="36">
        <f t="shared" si="3"/>
        <v>3455</v>
      </c>
      <c r="D117" s="36">
        <f t="shared" si="3"/>
        <v>1582</v>
      </c>
      <c r="E117" s="36">
        <f t="shared" si="3"/>
        <v>1873</v>
      </c>
      <c r="F117" s="36">
        <f t="shared" ref="F117:I120" si="5">B37+F37+J37+N37+R37+V37+Z37+B77+F77+B117</f>
        <v>10596</v>
      </c>
      <c r="G117" s="36">
        <f t="shared" si="5"/>
        <v>23638</v>
      </c>
      <c r="H117" s="36">
        <f t="shared" si="5"/>
        <v>11428</v>
      </c>
      <c r="I117" s="36">
        <f t="shared" si="5"/>
        <v>12210</v>
      </c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</row>
    <row r="118" spans="1:28" x14ac:dyDescent="0.2">
      <c r="A118" s="37" t="s">
        <v>183</v>
      </c>
      <c r="B118" s="36">
        <f t="shared" si="3"/>
        <v>1606</v>
      </c>
      <c r="C118" s="36">
        <f t="shared" si="3"/>
        <v>3387</v>
      </c>
      <c r="D118" s="36">
        <f t="shared" si="3"/>
        <v>1546</v>
      </c>
      <c r="E118" s="36">
        <f t="shared" si="3"/>
        <v>1841</v>
      </c>
      <c r="F118" s="36">
        <f t="shared" si="5"/>
        <v>10585</v>
      </c>
      <c r="G118" s="36">
        <f t="shared" si="5"/>
        <v>23441</v>
      </c>
      <c r="H118" s="36">
        <f t="shared" si="5"/>
        <v>11317</v>
      </c>
      <c r="I118" s="36">
        <f t="shared" si="5"/>
        <v>12124</v>
      </c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</row>
    <row r="119" spans="1:28" x14ac:dyDescent="0.2">
      <c r="A119" s="37" t="s">
        <v>145</v>
      </c>
      <c r="B119" s="36">
        <f t="shared" si="3"/>
        <v>1581</v>
      </c>
      <c r="C119" s="36">
        <f t="shared" si="3"/>
        <v>3269</v>
      </c>
      <c r="D119" s="36">
        <f t="shared" si="3"/>
        <v>1473</v>
      </c>
      <c r="E119" s="36">
        <f t="shared" si="3"/>
        <v>1796</v>
      </c>
      <c r="F119" s="36">
        <f t="shared" si="5"/>
        <v>10843</v>
      </c>
      <c r="G119" s="36">
        <f t="shared" si="5"/>
        <v>23472</v>
      </c>
      <c r="H119" s="36">
        <f t="shared" si="5"/>
        <v>11340</v>
      </c>
      <c r="I119" s="36">
        <f t="shared" si="5"/>
        <v>12132</v>
      </c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</row>
    <row r="120" spans="1:28" s="137" customFormat="1" x14ac:dyDescent="0.2">
      <c r="A120" s="135" t="s">
        <v>250</v>
      </c>
      <c r="B120" s="136">
        <f t="shared" si="3"/>
        <v>1588</v>
      </c>
      <c r="C120" s="136">
        <f t="shared" si="3"/>
        <v>3250</v>
      </c>
      <c r="D120" s="136">
        <f t="shared" si="3"/>
        <v>1462</v>
      </c>
      <c r="E120" s="136">
        <f t="shared" si="3"/>
        <v>1788</v>
      </c>
      <c r="F120" s="136">
        <f t="shared" si="5"/>
        <v>10890</v>
      </c>
      <c r="G120" s="136">
        <f t="shared" si="5"/>
        <v>23423</v>
      </c>
      <c r="H120" s="136">
        <f t="shared" si="5"/>
        <v>11331</v>
      </c>
      <c r="I120" s="136">
        <f t="shared" si="5"/>
        <v>12092</v>
      </c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38"/>
      <c r="Z120" s="138"/>
      <c r="AA120" s="138"/>
      <c r="AB120" s="138"/>
    </row>
    <row r="121" spans="1:28" x14ac:dyDescent="0.2">
      <c r="A121" s="38" t="s">
        <v>84</v>
      </c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</row>
    <row r="122" spans="1:28" x14ac:dyDescent="0.2">
      <c r="A122" s="22" t="s">
        <v>163</v>
      </c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</row>
  </sheetData>
  <mergeCells count="19">
    <mergeCell ref="B82:E82"/>
    <mergeCell ref="F82:I82"/>
    <mergeCell ref="A2:A3"/>
    <mergeCell ref="A42:A43"/>
    <mergeCell ref="A82:A83"/>
    <mergeCell ref="V2:Y2"/>
    <mergeCell ref="Z2:AC2"/>
    <mergeCell ref="B42:E42"/>
    <mergeCell ref="F42:I42"/>
    <mergeCell ref="J42:M42"/>
    <mergeCell ref="N42:Q42"/>
    <mergeCell ref="R42:U42"/>
    <mergeCell ref="V42:Y42"/>
    <mergeCell ref="Z42:AC42"/>
    <mergeCell ref="B2:E2"/>
    <mergeCell ref="F2:I2"/>
    <mergeCell ref="J2:M2"/>
    <mergeCell ref="N2:Q2"/>
    <mergeCell ref="R2:U2"/>
  </mergeCells>
  <phoneticPr fontId="3"/>
  <pageMargins left="0.39370078740157483" right="0.39370078740157483" top="0.39370078740157483" bottom="0.39370078740157483" header="0" footer="0"/>
  <pageSetup paperSize="9" scale="6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45"/>
  <sheetViews>
    <sheetView view="pageBreakPreview" zoomScale="85" zoomScaleSheetLayoutView="85" workbookViewId="0"/>
  </sheetViews>
  <sheetFormatPr defaultColWidth="8.88671875" defaultRowHeight="13.2" x14ac:dyDescent="0.2"/>
  <cols>
    <col min="1" max="1" width="10.6640625" style="1" customWidth="1"/>
    <col min="2" max="2" width="8.88671875" style="1"/>
    <col min="3" max="14" width="9.77734375" style="1" customWidth="1"/>
    <col min="15" max="16384" width="8.88671875" style="1"/>
  </cols>
  <sheetData>
    <row r="1" spans="1:9" ht="18.75" customHeight="1" x14ac:dyDescent="0.2">
      <c r="A1" s="3" t="s">
        <v>41</v>
      </c>
    </row>
    <row r="2" spans="1:9" x14ac:dyDescent="0.2">
      <c r="A2" s="87" t="s">
        <v>7</v>
      </c>
      <c r="B2" s="87" t="s">
        <v>11</v>
      </c>
      <c r="C2" s="10"/>
      <c r="D2" s="51" t="s">
        <v>43</v>
      </c>
      <c r="E2" s="51"/>
      <c r="F2" s="13"/>
      <c r="G2" s="89" t="s">
        <v>45</v>
      </c>
      <c r="H2" s="87" t="s">
        <v>51</v>
      </c>
      <c r="I2" s="87" t="s">
        <v>50</v>
      </c>
    </row>
    <row r="3" spans="1:9" x14ac:dyDescent="0.2">
      <c r="A3" s="112"/>
      <c r="B3" s="112"/>
      <c r="C3" s="87" t="s">
        <v>11</v>
      </c>
      <c r="D3" s="10" t="s">
        <v>46</v>
      </c>
      <c r="E3" s="17"/>
      <c r="F3" s="87" t="s">
        <v>48</v>
      </c>
      <c r="G3" s="112"/>
      <c r="H3" s="112"/>
      <c r="I3" s="112"/>
    </row>
    <row r="4" spans="1:9" x14ac:dyDescent="0.2">
      <c r="A4" s="88"/>
      <c r="B4" s="88"/>
      <c r="C4" s="88"/>
      <c r="D4" s="6" t="s">
        <v>4</v>
      </c>
      <c r="E4" s="6" t="s">
        <v>33</v>
      </c>
      <c r="F4" s="88"/>
      <c r="G4" s="88"/>
      <c r="H4" s="88"/>
      <c r="I4" s="88"/>
    </row>
    <row r="5" spans="1:9" ht="15.75" hidden="1" customHeight="1" x14ac:dyDescent="0.2">
      <c r="A5" s="6" t="s">
        <v>37</v>
      </c>
      <c r="B5" s="45">
        <v>10983</v>
      </c>
      <c r="C5" s="45">
        <v>7639</v>
      </c>
      <c r="D5" s="45">
        <v>4594</v>
      </c>
      <c r="E5" s="45">
        <v>2940</v>
      </c>
      <c r="F5" s="52">
        <v>105</v>
      </c>
      <c r="G5" s="45">
        <v>3344</v>
      </c>
      <c r="H5" s="52"/>
      <c r="I5" s="52"/>
    </row>
    <row r="6" spans="1:9" ht="15.75" customHeight="1" x14ac:dyDescent="0.2">
      <c r="A6" s="6" t="s">
        <v>32</v>
      </c>
      <c r="B6" s="45">
        <v>14216</v>
      </c>
      <c r="C6" s="45">
        <v>8885</v>
      </c>
      <c r="D6" s="45">
        <v>5766</v>
      </c>
      <c r="E6" s="45">
        <v>2969</v>
      </c>
      <c r="F6" s="52">
        <v>150</v>
      </c>
      <c r="G6" s="45">
        <v>5331</v>
      </c>
      <c r="H6" s="52"/>
      <c r="I6" s="52"/>
    </row>
    <row r="7" spans="1:9" ht="15.75" customHeight="1" x14ac:dyDescent="0.2">
      <c r="A7" s="6" t="s">
        <v>39</v>
      </c>
      <c r="B7" s="45">
        <v>16871</v>
      </c>
      <c r="C7" s="45">
        <v>10619</v>
      </c>
      <c r="D7" s="45">
        <v>6597</v>
      </c>
      <c r="E7" s="45">
        <v>3785</v>
      </c>
      <c r="F7" s="52">
        <v>237</v>
      </c>
      <c r="G7" s="45">
        <v>6199</v>
      </c>
      <c r="H7" s="52">
        <v>53</v>
      </c>
      <c r="I7" s="52"/>
    </row>
    <row r="8" spans="1:9" ht="15.75" customHeight="1" x14ac:dyDescent="0.2">
      <c r="A8" s="6" t="s">
        <v>6</v>
      </c>
      <c r="B8" s="45">
        <v>18997</v>
      </c>
      <c r="C8" s="45">
        <v>11867</v>
      </c>
      <c r="D8" s="45">
        <v>7011</v>
      </c>
      <c r="E8" s="45">
        <v>4498</v>
      </c>
      <c r="F8" s="52">
        <v>358</v>
      </c>
      <c r="G8" s="45">
        <v>7123</v>
      </c>
      <c r="H8" s="52">
        <v>7</v>
      </c>
      <c r="I8" s="52"/>
    </row>
    <row r="9" spans="1:9" ht="15.75" customHeight="1" x14ac:dyDescent="0.2">
      <c r="A9" s="6" t="s">
        <v>30</v>
      </c>
      <c r="B9" s="45">
        <v>20825</v>
      </c>
      <c r="C9" s="45">
        <v>13193</v>
      </c>
      <c r="D9" s="45">
        <v>7571</v>
      </c>
      <c r="E9" s="45">
        <v>5274</v>
      </c>
      <c r="F9" s="52">
        <v>348</v>
      </c>
      <c r="G9" s="45">
        <v>7608</v>
      </c>
      <c r="H9" s="52">
        <v>24</v>
      </c>
      <c r="I9" s="52"/>
    </row>
    <row r="10" spans="1:9" ht="15.75" customHeight="1" x14ac:dyDescent="0.2">
      <c r="A10" s="6" t="s">
        <v>2</v>
      </c>
      <c r="B10" s="45">
        <f>C10+G10+H10+I10</f>
        <v>21157</v>
      </c>
      <c r="C10" s="45">
        <f>D10+E10+F10</f>
        <v>13681</v>
      </c>
      <c r="D10" s="45">
        <v>7692</v>
      </c>
      <c r="E10" s="45">
        <v>5418</v>
      </c>
      <c r="F10" s="52">
        <v>571</v>
      </c>
      <c r="G10" s="45">
        <v>7439</v>
      </c>
      <c r="H10" s="52">
        <v>37</v>
      </c>
      <c r="I10" s="52"/>
    </row>
    <row r="11" spans="1:9" ht="15.75" customHeight="1" x14ac:dyDescent="0.2">
      <c r="A11" s="6" t="s">
        <v>52</v>
      </c>
      <c r="B11" s="45">
        <v>21704</v>
      </c>
      <c r="C11" s="45">
        <v>13801</v>
      </c>
      <c r="D11" s="45">
        <v>7611</v>
      </c>
      <c r="E11" s="45">
        <v>5589</v>
      </c>
      <c r="F11" s="52">
        <v>601</v>
      </c>
      <c r="G11" s="45">
        <v>7836</v>
      </c>
      <c r="H11" s="52">
        <v>12</v>
      </c>
      <c r="I11" s="52"/>
    </row>
    <row r="12" spans="1:9" ht="15.75" customHeight="1" x14ac:dyDescent="0.2">
      <c r="A12" s="6" t="s">
        <v>53</v>
      </c>
      <c r="B12" s="8">
        <v>21421</v>
      </c>
      <c r="C12" s="45">
        <v>13285</v>
      </c>
      <c r="D12" s="45">
        <v>7121</v>
      </c>
      <c r="E12" s="45">
        <v>5424</v>
      </c>
      <c r="F12" s="52">
        <v>740</v>
      </c>
      <c r="G12" s="45">
        <v>8136</v>
      </c>
      <c r="H12" s="52"/>
      <c r="I12" s="52"/>
    </row>
    <row r="13" spans="1:9" ht="15.75" customHeight="1" x14ac:dyDescent="0.2">
      <c r="A13" s="6" t="s">
        <v>83</v>
      </c>
      <c r="B13" s="46">
        <v>21085</v>
      </c>
      <c r="C13" s="46">
        <v>12154</v>
      </c>
      <c r="D13" s="46">
        <v>6988</v>
      </c>
      <c r="E13" s="46">
        <v>5166</v>
      </c>
      <c r="F13" s="46">
        <v>856</v>
      </c>
      <c r="G13" s="46">
        <v>8636</v>
      </c>
      <c r="H13" s="46">
        <v>295</v>
      </c>
      <c r="I13" s="46"/>
    </row>
    <row r="14" spans="1:9" ht="15.75" customHeight="1" x14ac:dyDescent="0.2">
      <c r="A14" s="6" t="s">
        <v>228</v>
      </c>
      <c r="B14" s="46">
        <v>20587</v>
      </c>
      <c r="C14" s="46">
        <v>11375</v>
      </c>
      <c r="D14" s="46">
        <v>6376</v>
      </c>
      <c r="E14" s="46">
        <v>4999</v>
      </c>
      <c r="F14" s="46">
        <v>382</v>
      </c>
      <c r="G14" s="46">
        <v>8896</v>
      </c>
      <c r="H14" s="46">
        <v>316</v>
      </c>
      <c r="I14" s="46"/>
    </row>
    <row r="15" spans="1:9" ht="15.75" customHeight="1" x14ac:dyDescent="0.2">
      <c r="A15" s="6" t="s">
        <v>249</v>
      </c>
      <c r="B15" s="46">
        <v>19914</v>
      </c>
      <c r="C15" s="46">
        <v>11356</v>
      </c>
      <c r="D15" s="46">
        <v>6225</v>
      </c>
      <c r="E15" s="46">
        <v>5131</v>
      </c>
      <c r="F15" s="46">
        <v>422</v>
      </c>
      <c r="G15" s="46">
        <v>8558</v>
      </c>
      <c r="H15" s="46">
        <v>422</v>
      </c>
      <c r="I15" s="46"/>
    </row>
    <row r="16" spans="1:9" ht="18.75" customHeight="1" x14ac:dyDescent="0.2">
      <c r="A16" s="1" t="s">
        <v>55</v>
      </c>
    </row>
    <row r="17" spans="1:14" ht="15.75" customHeight="1" x14ac:dyDescent="0.2"/>
    <row r="18" spans="1:14" ht="18.75" customHeight="1" x14ac:dyDescent="0.2">
      <c r="A18" s="3" t="s">
        <v>58</v>
      </c>
    </row>
    <row r="19" spans="1:14" x14ac:dyDescent="0.2">
      <c r="A19" s="113" t="s">
        <v>61</v>
      </c>
      <c r="B19" s="87" t="s">
        <v>62</v>
      </c>
      <c r="C19" s="103" t="s">
        <v>72</v>
      </c>
      <c r="D19" s="104"/>
      <c r="E19" s="105"/>
      <c r="F19" s="106" t="s">
        <v>67</v>
      </c>
      <c r="G19" s="107"/>
      <c r="H19" s="108"/>
      <c r="I19" s="106" t="s">
        <v>152</v>
      </c>
      <c r="J19" s="107"/>
      <c r="K19" s="108"/>
      <c r="L19" s="106" t="s">
        <v>64</v>
      </c>
      <c r="M19" s="107"/>
      <c r="N19" s="108"/>
    </row>
    <row r="20" spans="1:14" x14ac:dyDescent="0.2">
      <c r="A20" s="114"/>
      <c r="B20" s="114"/>
      <c r="C20" s="109" t="s">
        <v>66</v>
      </c>
      <c r="D20" s="110"/>
      <c r="E20" s="111"/>
      <c r="F20" s="109" t="s">
        <v>68</v>
      </c>
      <c r="G20" s="110"/>
      <c r="H20" s="111"/>
      <c r="I20" s="109" t="s">
        <v>69</v>
      </c>
      <c r="J20" s="110"/>
      <c r="K20" s="111"/>
      <c r="L20" s="109"/>
      <c r="M20" s="110"/>
      <c r="N20" s="111"/>
    </row>
    <row r="21" spans="1:14" x14ac:dyDescent="0.2">
      <c r="A21" s="115"/>
      <c r="B21" s="115"/>
      <c r="C21" s="6" t="s">
        <v>11</v>
      </c>
      <c r="D21" s="6" t="s">
        <v>4</v>
      </c>
      <c r="E21" s="6" t="s">
        <v>24</v>
      </c>
      <c r="F21" s="6" t="s">
        <v>11</v>
      </c>
      <c r="G21" s="6" t="s">
        <v>4</v>
      </c>
      <c r="H21" s="6" t="s">
        <v>24</v>
      </c>
      <c r="I21" s="6" t="s">
        <v>11</v>
      </c>
      <c r="J21" s="6" t="s">
        <v>4</v>
      </c>
      <c r="K21" s="6" t="s">
        <v>24</v>
      </c>
      <c r="L21" s="6" t="s">
        <v>11</v>
      </c>
      <c r="M21" s="6" t="s">
        <v>4</v>
      </c>
      <c r="N21" s="6" t="s">
        <v>24</v>
      </c>
    </row>
    <row r="22" spans="1:14" ht="15.75" customHeight="1" x14ac:dyDescent="0.2">
      <c r="A22" s="6" t="s">
        <v>32</v>
      </c>
      <c r="B22" s="45">
        <f t="shared" ref="B22:B33" si="0">SUM(C22,F22,I22,L22)</f>
        <v>20604</v>
      </c>
      <c r="C22" s="45">
        <v>6388</v>
      </c>
      <c r="D22" s="45">
        <v>3254</v>
      </c>
      <c r="E22" s="45">
        <f>C22-D22</f>
        <v>3134</v>
      </c>
      <c r="F22" s="45">
        <v>12856</v>
      </c>
      <c r="G22" s="45">
        <v>6197</v>
      </c>
      <c r="H22" s="45">
        <f>F22-G22</f>
        <v>6659</v>
      </c>
      <c r="I22" s="45">
        <v>1360</v>
      </c>
      <c r="J22" s="52">
        <v>553</v>
      </c>
      <c r="K22" s="45">
        <f>I22-J22</f>
        <v>807</v>
      </c>
      <c r="L22" s="52"/>
      <c r="M22" s="52"/>
      <c r="N22" s="52"/>
    </row>
    <row r="23" spans="1:14" ht="15.75" customHeight="1" x14ac:dyDescent="0.2">
      <c r="A23" s="6" t="s">
        <v>73</v>
      </c>
      <c r="B23" s="47">
        <f t="shared" si="0"/>
        <v>1</v>
      </c>
      <c r="C23" s="50">
        <f>C22/B22</f>
        <v>0.31003688604154533</v>
      </c>
      <c r="D23" s="50">
        <f>D22/C22</f>
        <v>0.50939261114589851</v>
      </c>
      <c r="E23" s="50">
        <f>E22/C22</f>
        <v>0.49060738885410143</v>
      </c>
      <c r="F23" s="50">
        <f>F22/B22</f>
        <v>0.62395651329838864</v>
      </c>
      <c r="G23" s="50">
        <f>G22/F22</f>
        <v>0.48203173615432482</v>
      </c>
      <c r="H23" s="50">
        <f>H22/F22</f>
        <v>0.51796826384567518</v>
      </c>
      <c r="I23" s="50">
        <f>I22/B22</f>
        <v>6.6006600660066E-2</v>
      </c>
      <c r="J23" s="50">
        <f>J22/I22</f>
        <v>0.40661764705882353</v>
      </c>
      <c r="K23" s="50">
        <f>K22/I22</f>
        <v>0.59338235294117647</v>
      </c>
      <c r="L23" s="52"/>
      <c r="M23" s="52"/>
      <c r="N23" s="52"/>
    </row>
    <row r="24" spans="1:14" ht="15.75" customHeight="1" x14ac:dyDescent="0.2">
      <c r="A24" s="6" t="s">
        <v>39</v>
      </c>
      <c r="B24" s="45">
        <f t="shared" si="0"/>
        <v>24252</v>
      </c>
      <c r="C24" s="45">
        <v>7381</v>
      </c>
      <c r="D24" s="45">
        <v>3755</v>
      </c>
      <c r="E24" s="45">
        <f>C24-D24</f>
        <v>3626</v>
      </c>
      <c r="F24" s="45">
        <v>15038</v>
      </c>
      <c r="G24" s="45">
        <v>7300</v>
      </c>
      <c r="H24" s="45">
        <f>F24-G24</f>
        <v>7738</v>
      </c>
      <c r="I24" s="45">
        <v>1833</v>
      </c>
      <c r="J24" s="52">
        <v>729</v>
      </c>
      <c r="K24" s="45">
        <f>I24-J24</f>
        <v>1104</v>
      </c>
      <c r="L24" s="52"/>
      <c r="M24" s="52"/>
      <c r="N24" s="52"/>
    </row>
    <row r="25" spans="1:14" ht="15.75" customHeight="1" x14ac:dyDescent="0.2">
      <c r="A25" s="6" t="s">
        <v>73</v>
      </c>
      <c r="B25" s="47">
        <f t="shared" si="0"/>
        <v>1</v>
      </c>
      <c r="C25" s="50">
        <f>C24/B24</f>
        <v>0.30434603331683985</v>
      </c>
      <c r="D25" s="50">
        <f>D24/C24</f>
        <v>0.50873865329901102</v>
      </c>
      <c r="E25" s="50">
        <f>E24/C24</f>
        <v>0.49126134670098903</v>
      </c>
      <c r="F25" s="50">
        <f>F24/B24</f>
        <v>0.62007257133432292</v>
      </c>
      <c r="G25" s="50">
        <f>G24/F24</f>
        <v>0.4854368932038835</v>
      </c>
      <c r="H25" s="50">
        <f>H24/F24</f>
        <v>0.5145631067961165</v>
      </c>
      <c r="I25" s="50">
        <f>I24/B24</f>
        <v>7.5581395348837205E-2</v>
      </c>
      <c r="J25" s="50">
        <f>J24/I24</f>
        <v>0.39770867430441897</v>
      </c>
      <c r="K25" s="50">
        <f>K24/I24</f>
        <v>0.60229132569558097</v>
      </c>
      <c r="L25" s="52"/>
      <c r="M25" s="52"/>
      <c r="N25" s="52"/>
    </row>
    <row r="26" spans="1:14" ht="15.75" customHeight="1" x14ac:dyDescent="0.2">
      <c r="A26" s="6" t="s">
        <v>6</v>
      </c>
      <c r="B26" s="45">
        <f t="shared" si="0"/>
        <v>25346</v>
      </c>
      <c r="C26" s="45">
        <v>6349</v>
      </c>
      <c r="D26" s="45">
        <v>3194</v>
      </c>
      <c r="E26" s="45">
        <f>C26-D26</f>
        <v>3155</v>
      </c>
      <c r="F26" s="45">
        <v>16715</v>
      </c>
      <c r="G26" s="45">
        <v>8168</v>
      </c>
      <c r="H26" s="45">
        <f>F26-G26</f>
        <v>8547</v>
      </c>
      <c r="I26" s="45">
        <v>2282</v>
      </c>
      <c r="J26" s="52">
        <v>902</v>
      </c>
      <c r="K26" s="45">
        <f>I26-J26</f>
        <v>1380</v>
      </c>
      <c r="L26" s="52"/>
      <c r="M26" s="52"/>
      <c r="N26" s="52"/>
    </row>
    <row r="27" spans="1:14" ht="15.75" customHeight="1" x14ac:dyDescent="0.2">
      <c r="A27" s="6" t="s">
        <v>73</v>
      </c>
      <c r="B27" s="47">
        <f t="shared" si="0"/>
        <v>1</v>
      </c>
      <c r="C27" s="50">
        <f>C26/B26</f>
        <v>0.25049317446539887</v>
      </c>
      <c r="D27" s="50">
        <f>D26/C26</f>
        <v>0.50307134981886914</v>
      </c>
      <c r="E27" s="50">
        <f>E26/C26</f>
        <v>0.49692865018113086</v>
      </c>
      <c r="F27" s="50">
        <f>F26/B26</f>
        <v>0.65947289513138163</v>
      </c>
      <c r="G27" s="50">
        <f>G26/F26</f>
        <v>0.4886628776548011</v>
      </c>
      <c r="H27" s="50">
        <f>H26/F26</f>
        <v>0.5113371223451989</v>
      </c>
      <c r="I27" s="50">
        <f>I26/B26</f>
        <v>9.0033930403219442E-2</v>
      </c>
      <c r="J27" s="50">
        <f>J26/I26</f>
        <v>0.39526730937773885</v>
      </c>
      <c r="K27" s="50">
        <f>K26/I26</f>
        <v>0.6047326906222612</v>
      </c>
      <c r="L27" s="52"/>
      <c r="M27" s="52"/>
      <c r="N27" s="52"/>
    </row>
    <row r="28" spans="1:14" ht="15.75" customHeight="1" x14ac:dyDescent="0.2">
      <c r="A28" s="6" t="s">
        <v>30</v>
      </c>
      <c r="B28" s="45">
        <f t="shared" si="0"/>
        <v>25263</v>
      </c>
      <c r="C28" s="45">
        <v>4786</v>
      </c>
      <c r="D28" s="45">
        <v>2443</v>
      </c>
      <c r="E28" s="45">
        <f>C28-D28</f>
        <v>2343</v>
      </c>
      <c r="F28" s="45">
        <v>17768</v>
      </c>
      <c r="G28" s="45">
        <v>8667</v>
      </c>
      <c r="H28" s="45">
        <f>F28-G28</f>
        <v>9101</v>
      </c>
      <c r="I28" s="45">
        <v>2709</v>
      </c>
      <c r="J28" s="45">
        <v>1036</v>
      </c>
      <c r="K28" s="45">
        <f>I28-J28</f>
        <v>1673</v>
      </c>
      <c r="L28" s="52"/>
      <c r="M28" s="52"/>
      <c r="N28" s="52"/>
    </row>
    <row r="29" spans="1:14" ht="15.75" customHeight="1" x14ac:dyDescent="0.2">
      <c r="A29" s="6" t="s">
        <v>73</v>
      </c>
      <c r="B29" s="47">
        <f t="shared" si="0"/>
        <v>1</v>
      </c>
      <c r="C29" s="50">
        <f>C28/B28</f>
        <v>0.18944701737719194</v>
      </c>
      <c r="D29" s="50">
        <f>D28/C28</f>
        <v>0.51044713748432924</v>
      </c>
      <c r="E29" s="50">
        <f>E28/C28</f>
        <v>0.48955286251567071</v>
      </c>
      <c r="F29" s="50">
        <f>F28/B28</f>
        <v>0.70332106242330683</v>
      </c>
      <c r="G29" s="50">
        <f>G28/F28</f>
        <v>0.48778703286807745</v>
      </c>
      <c r="H29" s="50">
        <f>H28/F28</f>
        <v>0.51221296713192255</v>
      </c>
      <c r="I29" s="50">
        <f>I28/B28</f>
        <v>0.10723192019950124</v>
      </c>
      <c r="J29" s="50">
        <f>J28/I28</f>
        <v>0.38242894056847543</v>
      </c>
      <c r="K29" s="50">
        <f>K28/I28</f>
        <v>0.61757105943152457</v>
      </c>
      <c r="L29" s="52"/>
      <c r="M29" s="52"/>
      <c r="N29" s="52"/>
    </row>
    <row r="30" spans="1:14" ht="15.75" customHeight="1" x14ac:dyDescent="0.2">
      <c r="A30" s="6" t="s">
        <v>40</v>
      </c>
      <c r="B30" s="45">
        <f t="shared" si="0"/>
        <v>24953</v>
      </c>
      <c r="C30" s="45">
        <v>3796</v>
      </c>
      <c r="D30" s="45">
        <v>1950</v>
      </c>
      <c r="E30" s="45">
        <f>C30-D30</f>
        <v>1846</v>
      </c>
      <c r="F30" s="45">
        <v>17935</v>
      </c>
      <c r="G30" s="45">
        <v>8815</v>
      </c>
      <c r="H30" s="45">
        <f>F30-G30</f>
        <v>9120</v>
      </c>
      <c r="I30" s="45">
        <v>3222</v>
      </c>
      <c r="J30" s="45">
        <v>1281</v>
      </c>
      <c r="K30" s="45">
        <f>I30-J30</f>
        <v>1941</v>
      </c>
      <c r="L30" s="52"/>
      <c r="M30" s="52"/>
      <c r="N30" s="52"/>
    </row>
    <row r="31" spans="1:14" ht="15.75" customHeight="1" x14ac:dyDescent="0.2">
      <c r="A31" s="6" t="s">
        <v>73</v>
      </c>
      <c r="B31" s="47">
        <f t="shared" si="0"/>
        <v>0.99999999999999989</v>
      </c>
      <c r="C31" s="50">
        <f>C30/B30</f>
        <v>0.15212599687412334</v>
      </c>
      <c r="D31" s="50">
        <f>D30/C30</f>
        <v>0.51369863013698636</v>
      </c>
      <c r="E31" s="50">
        <f>E30/C30</f>
        <v>0.4863013698630137</v>
      </c>
      <c r="F31" s="50">
        <f>F30/B30</f>
        <v>0.71875125235442627</v>
      </c>
      <c r="G31" s="50">
        <f>G30/F30</f>
        <v>0.49149707276275439</v>
      </c>
      <c r="H31" s="50">
        <f>H30/F30</f>
        <v>0.50850292723724566</v>
      </c>
      <c r="I31" s="50">
        <f>I30/B30</f>
        <v>0.12912275077145033</v>
      </c>
      <c r="J31" s="50">
        <f>J30/I30</f>
        <v>0.39757914338919925</v>
      </c>
      <c r="K31" s="50">
        <f>K30/I30</f>
        <v>0.60242085661080069</v>
      </c>
      <c r="L31" s="52"/>
      <c r="M31" s="52"/>
      <c r="N31" s="52"/>
    </row>
    <row r="32" spans="1:14" ht="15.75" customHeight="1" x14ac:dyDescent="0.2">
      <c r="A32" s="6" t="s">
        <v>13</v>
      </c>
      <c r="B32" s="45">
        <f t="shared" si="0"/>
        <v>25392</v>
      </c>
      <c r="C32" s="45">
        <v>3676</v>
      </c>
      <c r="D32" s="45">
        <v>1896</v>
      </c>
      <c r="E32" s="45">
        <f>C32-D32</f>
        <v>1780</v>
      </c>
      <c r="F32" s="45">
        <v>17780</v>
      </c>
      <c r="G32" s="45">
        <v>8676</v>
      </c>
      <c r="H32" s="45">
        <f>F32-G32</f>
        <v>9104</v>
      </c>
      <c r="I32" s="45">
        <v>3924</v>
      </c>
      <c r="J32" s="45">
        <v>1651</v>
      </c>
      <c r="K32" s="45">
        <f>I32-J32</f>
        <v>2273</v>
      </c>
      <c r="L32" s="45">
        <v>12</v>
      </c>
      <c r="M32" s="45">
        <v>7</v>
      </c>
      <c r="N32" s="45">
        <v>5</v>
      </c>
    </row>
    <row r="33" spans="1:14" ht="15.75" customHeight="1" x14ac:dyDescent="0.2">
      <c r="A33" s="6" t="s">
        <v>73</v>
      </c>
      <c r="B33" s="47">
        <f t="shared" si="0"/>
        <v>1</v>
      </c>
      <c r="C33" s="50">
        <f>C32/B32</f>
        <v>0.14477000630119724</v>
      </c>
      <c r="D33" s="50">
        <f>D32/C32</f>
        <v>0.51577801958650704</v>
      </c>
      <c r="E33" s="50">
        <f>E32/C32</f>
        <v>0.4842219804134929</v>
      </c>
      <c r="F33" s="50">
        <f>F32/B32</f>
        <v>0.70022054190296157</v>
      </c>
      <c r="G33" s="50">
        <f>G32/F32</f>
        <v>0.48796400449943755</v>
      </c>
      <c r="H33" s="50">
        <f>H32/F32</f>
        <v>0.51203599550056245</v>
      </c>
      <c r="I33" s="50">
        <f>I32/B32</f>
        <v>0.15453686200378072</v>
      </c>
      <c r="J33" s="50">
        <f>J32/I32</f>
        <v>0.42074413863404692</v>
      </c>
      <c r="K33" s="50">
        <f>K32/I32</f>
        <v>0.57925586136595308</v>
      </c>
      <c r="L33" s="50">
        <f>L32/B32</f>
        <v>4.7258979206049151E-4</v>
      </c>
      <c r="M33" s="50">
        <f>M32/L32</f>
        <v>0.58333333333333337</v>
      </c>
      <c r="N33" s="50">
        <f>N32/L32</f>
        <v>0.41666666666666669</v>
      </c>
    </row>
    <row r="34" spans="1:14" ht="15.75" customHeight="1" x14ac:dyDescent="0.2">
      <c r="A34" s="6" t="s">
        <v>3</v>
      </c>
      <c r="B34" s="45">
        <v>25103</v>
      </c>
      <c r="C34" s="8">
        <v>3682</v>
      </c>
      <c r="D34" s="45">
        <v>1896</v>
      </c>
      <c r="E34" s="45">
        <v>1786</v>
      </c>
      <c r="F34" s="45">
        <v>16380</v>
      </c>
      <c r="G34" s="45">
        <v>7893</v>
      </c>
      <c r="H34" s="45">
        <v>8487</v>
      </c>
      <c r="I34" s="45">
        <v>5041</v>
      </c>
      <c r="J34" s="45">
        <v>2280</v>
      </c>
      <c r="K34" s="45">
        <v>2761</v>
      </c>
      <c r="L34" s="45"/>
      <c r="M34" s="50"/>
      <c r="N34" s="45"/>
    </row>
    <row r="35" spans="1:14" ht="15.75" customHeight="1" x14ac:dyDescent="0.2">
      <c r="A35" s="6" t="s">
        <v>73</v>
      </c>
      <c r="B35" s="47">
        <f>SUM(C35,F35,I35,L35)</f>
        <v>1</v>
      </c>
      <c r="C35" s="50">
        <f>C34/B34</f>
        <v>0.14667569613193643</v>
      </c>
      <c r="D35" s="50">
        <f>D34/C34</f>
        <v>0.51493753394894082</v>
      </c>
      <c r="E35" s="50">
        <f>E34/C34</f>
        <v>0.48506246605105918</v>
      </c>
      <c r="F35" s="50">
        <f>F34/B34</f>
        <v>0.65251165199378558</v>
      </c>
      <c r="G35" s="50">
        <f>G34/F34</f>
        <v>0.48186813186813188</v>
      </c>
      <c r="H35" s="50">
        <f>H34/F34</f>
        <v>0.51813186813186818</v>
      </c>
      <c r="I35" s="50">
        <f>I34/B34</f>
        <v>0.20081265187427796</v>
      </c>
      <c r="J35" s="50">
        <f>J34/I34</f>
        <v>0.45229121206109901</v>
      </c>
      <c r="K35" s="50">
        <f>K34/I34</f>
        <v>0.54770878793890099</v>
      </c>
      <c r="L35" s="50"/>
      <c r="M35" s="50"/>
      <c r="N35" s="50"/>
    </row>
    <row r="36" spans="1:14" ht="15.75" customHeight="1" x14ac:dyDescent="0.2">
      <c r="A36" s="6" t="s">
        <v>85</v>
      </c>
      <c r="B36" s="48">
        <v>24533</v>
      </c>
      <c r="C36" s="46">
        <v>3447</v>
      </c>
      <c r="D36" s="46">
        <v>1739</v>
      </c>
      <c r="E36" s="46">
        <v>1708</v>
      </c>
      <c r="F36" s="46">
        <v>14551</v>
      </c>
      <c r="G36" s="46">
        <v>7136</v>
      </c>
      <c r="H36" s="46">
        <v>7415</v>
      </c>
      <c r="I36" s="46">
        <v>6534</v>
      </c>
      <c r="J36" s="46">
        <v>2932</v>
      </c>
      <c r="K36" s="46">
        <v>3602</v>
      </c>
      <c r="L36" s="46">
        <v>1</v>
      </c>
      <c r="M36" s="46">
        <v>1</v>
      </c>
      <c r="N36" s="46">
        <v>0</v>
      </c>
    </row>
    <row r="37" spans="1:14" ht="15.75" customHeight="1" x14ac:dyDescent="0.2">
      <c r="A37" s="6" t="s">
        <v>73</v>
      </c>
      <c r="B37" s="49">
        <f>SUM(C37,F37,I37,L37)</f>
        <v>1</v>
      </c>
      <c r="C37" s="49">
        <f>C36/B36</f>
        <v>0.14050462642155465</v>
      </c>
      <c r="D37" s="49">
        <f>D36/C36</f>
        <v>0.50449666376559332</v>
      </c>
      <c r="E37" s="49">
        <f>E36/C36</f>
        <v>0.49550333623440673</v>
      </c>
      <c r="F37" s="49">
        <f>F36/B36</f>
        <v>0.5931194717319529</v>
      </c>
      <c r="G37" s="49">
        <f>G36/F36</f>
        <v>0.49041303003230019</v>
      </c>
      <c r="H37" s="49">
        <f>H36/F36</f>
        <v>0.50958696996769981</v>
      </c>
      <c r="I37" s="49">
        <f>I36/B36</f>
        <v>0.26633514042310358</v>
      </c>
      <c r="J37" s="49">
        <f>J36/I36</f>
        <v>0.44872972145699419</v>
      </c>
      <c r="K37" s="49">
        <f>K36/I36</f>
        <v>0.55127027854300581</v>
      </c>
      <c r="L37" s="49">
        <f>L36/B36</f>
        <v>4.0761423388904738E-5</v>
      </c>
      <c r="M37" s="49">
        <f>M36/L36</f>
        <v>1</v>
      </c>
      <c r="N37" s="49">
        <f>N36/L36</f>
        <v>0</v>
      </c>
    </row>
    <row r="38" spans="1:14" ht="15.75" customHeight="1" x14ac:dyDescent="0.2">
      <c r="A38" s="6" t="s">
        <v>226</v>
      </c>
      <c r="B38" s="48">
        <v>23755</v>
      </c>
      <c r="C38" s="46">
        <v>3150</v>
      </c>
      <c r="D38" s="46">
        <v>1631</v>
      </c>
      <c r="E38" s="46">
        <v>1519</v>
      </c>
      <c r="F38" s="46">
        <v>12713</v>
      </c>
      <c r="G38" s="46">
        <v>6224</v>
      </c>
      <c r="H38" s="46">
        <v>6489</v>
      </c>
      <c r="I38" s="46">
        <v>7874</v>
      </c>
      <c r="J38" s="46">
        <v>3591</v>
      </c>
      <c r="K38" s="46">
        <v>4283</v>
      </c>
      <c r="L38" s="46">
        <v>18</v>
      </c>
      <c r="M38" s="46">
        <v>14</v>
      </c>
      <c r="N38" s="46">
        <v>4</v>
      </c>
    </row>
    <row r="39" spans="1:14" ht="15.75" customHeight="1" x14ac:dyDescent="0.2">
      <c r="A39" s="6" t="s">
        <v>73</v>
      </c>
      <c r="B39" s="49">
        <f>SUM(C39,F39,I39,L39)</f>
        <v>1</v>
      </c>
      <c r="C39" s="49">
        <f>C38/B38</f>
        <v>0.13260366238686591</v>
      </c>
      <c r="D39" s="49">
        <f>D38/C38</f>
        <v>0.51777777777777778</v>
      </c>
      <c r="E39" s="49">
        <f>E38/C38</f>
        <v>0.48222222222222222</v>
      </c>
      <c r="F39" s="49">
        <f>F38/B38</f>
        <v>0.53517154283308777</v>
      </c>
      <c r="G39" s="49">
        <f>G38/F38</f>
        <v>0.48957759773460235</v>
      </c>
      <c r="H39" s="49">
        <f>H38/F38</f>
        <v>0.51042240226539759</v>
      </c>
      <c r="I39" s="49">
        <f>I38/B38</f>
        <v>0.3314670595664071</v>
      </c>
      <c r="J39" s="49">
        <f>J38/I38</f>
        <v>0.45605791211582425</v>
      </c>
      <c r="K39" s="49">
        <f>K38/I38</f>
        <v>0.54394208788417575</v>
      </c>
      <c r="L39" s="49">
        <f>L38/B38</f>
        <v>7.5773521363923385E-4</v>
      </c>
      <c r="M39" s="49">
        <f>M38/L38</f>
        <v>0.77777777777777779</v>
      </c>
      <c r="N39" s="49">
        <f>N38/L38</f>
        <v>0.22222222222222221</v>
      </c>
    </row>
    <row r="40" spans="1:14" ht="15.75" customHeight="1" x14ac:dyDescent="0.2">
      <c r="A40" s="6" t="s">
        <v>247</v>
      </c>
      <c r="B40" s="48">
        <v>22834</v>
      </c>
      <c r="C40" s="46">
        <v>2886</v>
      </c>
      <c r="D40" s="46">
        <v>1484</v>
      </c>
      <c r="E40" s="46">
        <v>1402</v>
      </c>
      <c r="F40" s="46">
        <v>11778</v>
      </c>
      <c r="G40" s="46">
        <v>5834</v>
      </c>
      <c r="H40" s="46">
        <v>5944</v>
      </c>
      <c r="I40" s="46">
        <v>8136</v>
      </c>
      <c r="J40" s="46">
        <v>3616</v>
      </c>
      <c r="K40" s="46">
        <v>4520</v>
      </c>
      <c r="L40" s="46">
        <v>34</v>
      </c>
      <c r="M40" s="46">
        <v>24</v>
      </c>
      <c r="N40" s="46">
        <v>10</v>
      </c>
    </row>
    <row r="41" spans="1:14" ht="15.75" customHeight="1" x14ac:dyDescent="0.2">
      <c r="A41" s="6" t="s">
        <v>73</v>
      </c>
      <c r="B41" s="49">
        <f>SUM(C41,F41,I41,L41)</f>
        <v>0.99999999999999989</v>
      </c>
      <c r="C41" s="49">
        <f>C40/B40</f>
        <v>0.12639047035123063</v>
      </c>
      <c r="D41" s="49">
        <f>D40/C40</f>
        <v>0.5142065142065142</v>
      </c>
      <c r="E41" s="49">
        <f>E40/C40</f>
        <v>0.4857934857934858</v>
      </c>
      <c r="F41" s="49">
        <f>F40/B40</f>
        <v>0.51580975737934653</v>
      </c>
      <c r="G41" s="49">
        <f>G40/F40</f>
        <v>0.49533027678723041</v>
      </c>
      <c r="H41" s="49">
        <f>H40/F40</f>
        <v>0.50466972321276959</v>
      </c>
      <c r="I41" s="49">
        <f>I40/B40</f>
        <v>0.3563107646492073</v>
      </c>
      <c r="J41" s="49">
        <f>J40/I40</f>
        <v>0.44444444444444442</v>
      </c>
      <c r="K41" s="49">
        <f>K40/I40</f>
        <v>0.55555555555555558</v>
      </c>
      <c r="L41" s="49">
        <f>L40/B40</f>
        <v>1.4890076202154683E-3</v>
      </c>
      <c r="M41" s="49">
        <f>M40/L40</f>
        <v>0.70588235294117652</v>
      </c>
      <c r="N41" s="49">
        <f>N40/L40</f>
        <v>0.29411764705882354</v>
      </c>
    </row>
    <row r="42" spans="1:14" ht="18.75" customHeight="1" x14ac:dyDescent="0.2">
      <c r="A42" s="1" t="s">
        <v>173</v>
      </c>
    </row>
    <row r="45" spans="1:14" x14ac:dyDescent="0.2">
      <c r="E45" s="1" t="s">
        <v>154</v>
      </c>
      <c r="K45" s="54"/>
    </row>
  </sheetData>
  <mergeCells count="16">
    <mergeCell ref="A19:A21"/>
    <mergeCell ref="B19:B21"/>
    <mergeCell ref="L19:N20"/>
    <mergeCell ref="A2:A4"/>
    <mergeCell ref="B2:B4"/>
    <mergeCell ref="G2:G4"/>
    <mergeCell ref="H2:H4"/>
    <mergeCell ref="I2:I4"/>
    <mergeCell ref="C3:C4"/>
    <mergeCell ref="F3:F4"/>
    <mergeCell ref="C19:E19"/>
    <mergeCell ref="F19:H19"/>
    <mergeCell ref="I19:K19"/>
    <mergeCell ref="C20:E20"/>
    <mergeCell ref="F20:H20"/>
    <mergeCell ref="I20:K20"/>
  </mergeCells>
  <phoneticPr fontId="3"/>
  <pageMargins left="0.39370078740157483" right="0.39370078740157483" top="0.39370078740157483" bottom="0.39370078740157483" header="0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38"/>
  <sheetViews>
    <sheetView view="pageBreakPreview" zoomScale="80" zoomScaleSheetLayoutView="80" workbookViewId="0">
      <pane ySplit="3" topLeftCell="A7" activePane="bottomLeft" state="frozen"/>
      <selection pane="bottomLeft"/>
    </sheetView>
  </sheetViews>
  <sheetFormatPr defaultColWidth="9" defaultRowHeight="13.2" x14ac:dyDescent="0.2"/>
  <cols>
    <col min="1" max="1" width="9.6640625" style="55" customWidth="1"/>
    <col min="2" max="2" width="7.21875" style="56" bestFit="1" customWidth="1"/>
    <col min="3" max="20" width="7.88671875" style="56" customWidth="1"/>
    <col min="21" max="21" width="9" style="55" customWidth="1"/>
    <col min="22" max="16384" width="9" style="55"/>
  </cols>
  <sheetData>
    <row r="1" spans="1:20" ht="18.75" customHeight="1" x14ac:dyDescent="0.2">
      <c r="A1" s="3" t="s">
        <v>109</v>
      </c>
    </row>
    <row r="2" spans="1:20" x14ac:dyDescent="0.2">
      <c r="A2" s="117" t="s">
        <v>7</v>
      </c>
      <c r="B2" s="118" t="s">
        <v>11</v>
      </c>
      <c r="C2" s="116" t="s">
        <v>96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x14ac:dyDescent="0.2">
      <c r="A3" s="117"/>
      <c r="B3" s="118"/>
      <c r="C3" s="60" t="s">
        <v>155</v>
      </c>
      <c r="D3" s="60" t="s">
        <v>156</v>
      </c>
      <c r="E3" s="60" t="s">
        <v>157</v>
      </c>
      <c r="F3" s="60" t="s">
        <v>158</v>
      </c>
      <c r="G3" s="60" t="s">
        <v>159</v>
      </c>
      <c r="H3" s="60" t="s">
        <v>86</v>
      </c>
      <c r="I3" s="60" t="s">
        <v>160</v>
      </c>
      <c r="J3" s="60" t="s">
        <v>161</v>
      </c>
      <c r="K3" s="60" t="s">
        <v>162</v>
      </c>
      <c r="L3" s="60" t="s">
        <v>57</v>
      </c>
      <c r="M3" s="60" t="s">
        <v>165</v>
      </c>
      <c r="N3" s="60" t="s">
        <v>166</v>
      </c>
      <c r="O3" s="60" t="s">
        <v>167</v>
      </c>
      <c r="P3" s="60" t="s">
        <v>139</v>
      </c>
      <c r="Q3" s="60" t="s">
        <v>169</v>
      </c>
      <c r="R3" s="60" t="s">
        <v>170</v>
      </c>
      <c r="S3" s="60" t="s">
        <v>171</v>
      </c>
      <c r="T3" s="60" t="s">
        <v>34</v>
      </c>
    </row>
    <row r="4" spans="1:20" s="57" customFormat="1" ht="18" hidden="1" customHeight="1" x14ac:dyDescent="0.2">
      <c r="A4" s="6" t="s">
        <v>65</v>
      </c>
      <c r="B4" s="58">
        <v>14884</v>
      </c>
      <c r="C4" s="58">
        <v>1795</v>
      </c>
      <c r="D4" s="58">
        <v>1243</v>
      </c>
      <c r="E4" s="58">
        <v>968</v>
      </c>
      <c r="F4" s="58">
        <v>880</v>
      </c>
      <c r="G4" s="58">
        <v>1322</v>
      </c>
      <c r="H4" s="58">
        <v>1645</v>
      </c>
      <c r="I4" s="58">
        <v>1507</v>
      </c>
      <c r="J4" s="58">
        <v>1070</v>
      </c>
      <c r="K4" s="58">
        <v>856</v>
      </c>
      <c r="L4" s="58">
        <v>687</v>
      </c>
      <c r="M4" s="58">
        <v>685</v>
      </c>
      <c r="N4" s="58">
        <v>650</v>
      </c>
      <c r="O4" s="58">
        <v>517</v>
      </c>
      <c r="P4" s="58">
        <v>360</v>
      </c>
      <c r="Q4" s="58">
        <v>339</v>
      </c>
      <c r="R4" s="58">
        <v>183</v>
      </c>
      <c r="S4" s="58">
        <v>177</v>
      </c>
      <c r="T4" s="58"/>
    </row>
    <row r="5" spans="1:20" s="57" customFormat="1" ht="18" hidden="1" customHeight="1" x14ac:dyDescent="0.2">
      <c r="A5" s="6" t="s">
        <v>4</v>
      </c>
      <c r="B5" s="58">
        <v>7230</v>
      </c>
      <c r="C5" s="58">
        <v>914</v>
      </c>
      <c r="D5" s="58">
        <v>647</v>
      </c>
      <c r="E5" s="58">
        <v>489</v>
      </c>
      <c r="F5" s="58">
        <v>421</v>
      </c>
      <c r="G5" s="58">
        <v>582</v>
      </c>
      <c r="H5" s="58">
        <v>736</v>
      </c>
      <c r="I5" s="58">
        <v>835</v>
      </c>
      <c r="J5" s="58">
        <v>577</v>
      </c>
      <c r="K5" s="58">
        <v>446</v>
      </c>
      <c r="L5" s="58">
        <v>316</v>
      </c>
      <c r="M5" s="58">
        <v>307</v>
      </c>
      <c r="N5" s="58">
        <v>293</v>
      </c>
      <c r="O5" s="58">
        <v>229</v>
      </c>
      <c r="P5" s="58">
        <v>160</v>
      </c>
      <c r="Q5" s="58">
        <v>155</v>
      </c>
      <c r="R5" s="58">
        <v>61</v>
      </c>
      <c r="S5" s="58">
        <v>62</v>
      </c>
      <c r="T5" s="58"/>
    </row>
    <row r="6" spans="1:20" s="57" customFormat="1" ht="18" hidden="1" customHeight="1" x14ac:dyDescent="0.2">
      <c r="A6" s="6" t="s">
        <v>24</v>
      </c>
      <c r="B6" s="58">
        <f t="shared" ref="B6:S6" si="0">B4-B5</f>
        <v>7654</v>
      </c>
      <c r="C6" s="58">
        <f t="shared" si="0"/>
        <v>881</v>
      </c>
      <c r="D6" s="58">
        <f t="shared" si="0"/>
        <v>596</v>
      </c>
      <c r="E6" s="58">
        <f t="shared" si="0"/>
        <v>479</v>
      </c>
      <c r="F6" s="58">
        <f t="shared" si="0"/>
        <v>459</v>
      </c>
      <c r="G6" s="58">
        <f t="shared" si="0"/>
        <v>740</v>
      </c>
      <c r="H6" s="58">
        <f t="shared" si="0"/>
        <v>909</v>
      </c>
      <c r="I6" s="58">
        <f t="shared" si="0"/>
        <v>672</v>
      </c>
      <c r="J6" s="58">
        <f t="shared" si="0"/>
        <v>493</v>
      </c>
      <c r="K6" s="58">
        <f t="shared" si="0"/>
        <v>410</v>
      </c>
      <c r="L6" s="58">
        <f t="shared" si="0"/>
        <v>371</v>
      </c>
      <c r="M6" s="58">
        <f t="shared" si="0"/>
        <v>378</v>
      </c>
      <c r="N6" s="58">
        <f t="shared" si="0"/>
        <v>357</v>
      </c>
      <c r="O6" s="58">
        <f t="shared" si="0"/>
        <v>288</v>
      </c>
      <c r="P6" s="58">
        <f t="shared" si="0"/>
        <v>200</v>
      </c>
      <c r="Q6" s="58">
        <f t="shared" si="0"/>
        <v>184</v>
      </c>
      <c r="R6" s="58">
        <f t="shared" si="0"/>
        <v>122</v>
      </c>
      <c r="S6" s="58">
        <f t="shared" si="0"/>
        <v>115</v>
      </c>
      <c r="T6" s="58"/>
    </row>
    <row r="7" spans="1:20" s="57" customFormat="1" ht="18" customHeight="1" x14ac:dyDescent="0.2">
      <c r="A7" s="6" t="s">
        <v>87</v>
      </c>
      <c r="B7" s="58">
        <v>20604</v>
      </c>
      <c r="C7" s="58">
        <v>2508</v>
      </c>
      <c r="D7" s="58">
        <v>2339</v>
      </c>
      <c r="E7" s="58">
        <v>1541</v>
      </c>
      <c r="F7" s="58">
        <v>1011</v>
      </c>
      <c r="G7" s="58">
        <v>1048</v>
      </c>
      <c r="H7" s="58">
        <v>2089</v>
      </c>
      <c r="I7" s="58">
        <v>2348</v>
      </c>
      <c r="J7" s="58">
        <v>1908</v>
      </c>
      <c r="K7" s="58">
        <v>1284</v>
      </c>
      <c r="L7" s="58">
        <v>968</v>
      </c>
      <c r="M7" s="58">
        <v>751</v>
      </c>
      <c r="N7" s="58">
        <v>750</v>
      </c>
      <c r="O7" s="58">
        <v>699</v>
      </c>
      <c r="P7" s="58">
        <v>519</v>
      </c>
      <c r="Q7" s="58">
        <v>342</v>
      </c>
      <c r="R7" s="58">
        <v>296</v>
      </c>
      <c r="S7" s="58">
        <v>203</v>
      </c>
      <c r="T7" s="58"/>
    </row>
    <row r="8" spans="1:20" s="57" customFormat="1" ht="18" customHeight="1" x14ac:dyDescent="0.2">
      <c r="A8" s="6" t="s">
        <v>4</v>
      </c>
      <c r="B8" s="58">
        <v>10004</v>
      </c>
      <c r="C8" s="58">
        <v>1262</v>
      </c>
      <c r="D8" s="58">
        <v>1194</v>
      </c>
      <c r="E8" s="58">
        <v>798</v>
      </c>
      <c r="F8" s="58">
        <v>509</v>
      </c>
      <c r="G8" s="58">
        <v>464</v>
      </c>
      <c r="H8" s="58">
        <v>925</v>
      </c>
      <c r="I8" s="58">
        <v>1091</v>
      </c>
      <c r="J8" s="58">
        <v>1067</v>
      </c>
      <c r="K8" s="58">
        <v>699</v>
      </c>
      <c r="L8" s="58">
        <v>486</v>
      </c>
      <c r="M8" s="58">
        <v>325</v>
      </c>
      <c r="N8" s="58">
        <v>324</v>
      </c>
      <c r="O8" s="58">
        <v>307</v>
      </c>
      <c r="P8" s="58">
        <v>227</v>
      </c>
      <c r="Q8" s="58">
        <v>135</v>
      </c>
      <c r="R8" s="58">
        <v>127</v>
      </c>
      <c r="S8" s="58">
        <v>64</v>
      </c>
      <c r="T8" s="58"/>
    </row>
    <row r="9" spans="1:20" s="57" customFormat="1" ht="18" customHeight="1" x14ac:dyDescent="0.2">
      <c r="A9" s="6" t="s">
        <v>24</v>
      </c>
      <c r="B9" s="58">
        <f t="shared" ref="B9:S9" si="1">B7-B8</f>
        <v>10600</v>
      </c>
      <c r="C9" s="58">
        <f t="shared" si="1"/>
        <v>1246</v>
      </c>
      <c r="D9" s="58">
        <f t="shared" si="1"/>
        <v>1145</v>
      </c>
      <c r="E9" s="58">
        <f t="shared" si="1"/>
        <v>743</v>
      </c>
      <c r="F9" s="58">
        <f t="shared" si="1"/>
        <v>502</v>
      </c>
      <c r="G9" s="58">
        <f t="shared" si="1"/>
        <v>584</v>
      </c>
      <c r="H9" s="58">
        <f t="shared" si="1"/>
        <v>1164</v>
      </c>
      <c r="I9" s="58">
        <f t="shared" si="1"/>
        <v>1257</v>
      </c>
      <c r="J9" s="58">
        <f t="shared" si="1"/>
        <v>841</v>
      </c>
      <c r="K9" s="58">
        <f t="shared" si="1"/>
        <v>585</v>
      </c>
      <c r="L9" s="58">
        <f t="shared" si="1"/>
        <v>482</v>
      </c>
      <c r="M9" s="58">
        <f t="shared" si="1"/>
        <v>426</v>
      </c>
      <c r="N9" s="58">
        <f t="shared" si="1"/>
        <v>426</v>
      </c>
      <c r="O9" s="58">
        <f t="shared" si="1"/>
        <v>392</v>
      </c>
      <c r="P9" s="58">
        <f t="shared" si="1"/>
        <v>292</v>
      </c>
      <c r="Q9" s="58">
        <f t="shared" si="1"/>
        <v>207</v>
      </c>
      <c r="R9" s="58">
        <f t="shared" si="1"/>
        <v>169</v>
      </c>
      <c r="S9" s="58">
        <f t="shared" si="1"/>
        <v>139</v>
      </c>
      <c r="T9" s="58"/>
    </row>
    <row r="10" spans="1:20" s="57" customFormat="1" ht="18" customHeight="1" x14ac:dyDescent="0.2">
      <c r="A10" s="6" t="s">
        <v>88</v>
      </c>
      <c r="B10" s="58">
        <v>24252</v>
      </c>
      <c r="C10" s="58">
        <v>1942</v>
      </c>
      <c r="D10" s="58">
        <v>2922</v>
      </c>
      <c r="E10" s="58">
        <v>2517</v>
      </c>
      <c r="F10" s="58">
        <v>1437</v>
      </c>
      <c r="G10" s="58">
        <v>987</v>
      </c>
      <c r="H10" s="58">
        <v>1363</v>
      </c>
      <c r="I10" s="58">
        <v>2565</v>
      </c>
      <c r="J10" s="58">
        <v>2633</v>
      </c>
      <c r="K10" s="58">
        <v>1996</v>
      </c>
      <c r="L10" s="58">
        <v>1391</v>
      </c>
      <c r="M10" s="58">
        <v>1053</v>
      </c>
      <c r="N10" s="58">
        <v>839</v>
      </c>
      <c r="O10" s="58">
        <v>774</v>
      </c>
      <c r="P10" s="58">
        <v>716</v>
      </c>
      <c r="Q10" s="58">
        <v>504</v>
      </c>
      <c r="R10" s="58">
        <v>305</v>
      </c>
      <c r="S10" s="58">
        <v>308</v>
      </c>
      <c r="T10" s="58"/>
    </row>
    <row r="11" spans="1:20" s="57" customFormat="1" ht="18" customHeight="1" x14ac:dyDescent="0.2">
      <c r="A11" s="6" t="s">
        <v>4</v>
      </c>
      <c r="B11" s="58">
        <v>11784</v>
      </c>
      <c r="C11" s="58">
        <v>970</v>
      </c>
      <c r="D11" s="58">
        <v>1485</v>
      </c>
      <c r="E11" s="58">
        <v>1300</v>
      </c>
      <c r="F11" s="58">
        <v>723</v>
      </c>
      <c r="G11" s="58">
        <v>434</v>
      </c>
      <c r="H11" s="58">
        <v>605</v>
      </c>
      <c r="I11" s="58">
        <v>1199</v>
      </c>
      <c r="J11" s="58">
        <v>1250</v>
      </c>
      <c r="K11" s="58">
        <v>1117</v>
      </c>
      <c r="L11" s="58">
        <v>754</v>
      </c>
      <c r="M11" s="58">
        <v>518</v>
      </c>
      <c r="N11" s="58">
        <v>365</v>
      </c>
      <c r="O11" s="58">
        <v>335</v>
      </c>
      <c r="P11" s="58">
        <v>292</v>
      </c>
      <c r="Q11" s="58">
        <v>217</v>
      </c>
      <c r="R11" s="58">
        <v>107</v>
      </c>
      <c r="S11" s="58">
        <v>113</v>
      </c>
      <c r="T11" s="58"/>
    </row>
    <row r="12" spans="1:20" s="57" customFormat="1" ht="18" customHeight="1" x14ac:dyDescent="0.2">
      <c r="A12" s="6" t="s">
        <v>24</v>
      </c>
      <c r="B12" s="58">
        <f t="shared" ref="B12:S12" si="2">B10-B11</f>
        <v>12468</v>
      </c>
      <c r="C12" s="58">
        <f t="shared" si="2"/>
        <v>972</v>
      </c>
      <c r="D12" s="58">
        <f t="shared" si="2"/>
        <v>1437</v>
      </c>
      <c r="E12" s="58">
        <f t="shared" si="2"/>
        <v>1217</v>
      </c>
      <c r="F12" s="58">
        <f t="shared" si="2"/>
        <v>714</v>
      </c>
      <c r="G12" s="58">
        <f t="shared" si="2"/>
        <v>553</v>
      </c>
      <c r="H12" s="58">
        <f t="shared" si="2"/>
        <v>758</v>
      </c>
      <c r="I12" s="58">
        <f t="shared" si="2"/>
        <v>1366</v>
      </c>
      <c r="J12" s="58">
        <f t="shared" si="2"/>
        <v>1383</v>
      </c>
      <c r="K12" s="58">
        <f t="shared" si="2"/>
        <v>879</v>
      </c>
      <c r="L12" s="58">
        <f t="shared" si="2"/>
        <v>637</v>
      </c>
      <c r="M12" s="58">
        <f t="shared" si="2"/>
        <v>535</v>
      </c>
      <c r="N12" s="58">
        <f t="shared" si="2"/>
        <v>474</v>
      </c>
      <c r="O12" s="58">
        <f t="shared" si="2"/>
        <v>439</v>
      </c>
      <c r="P12" s="58">
        <f t="shared" si="2"/>
        <v>424</v>
      </c>
      <c r="Q12" s="58">
        <f t="shared" si="2"/>
        <v>287</v>
      </c>
      <c r="R12" s="58">
        <f t="shared" si="2"/>
        <v>198</v>
      </c>
      <c r="S12" s="58">
        <f t="shared" si="2"/>
        <v>195</v>
      </c>
      <c r="T12" s="58"/>
    </row>
    <row r="13" spans="1:20" s="57" customFormat="1" ht="18" customHeight="1" x14ac:dyDescent="0.2">
      <c r="A13" s="6" t="s">
        <v>90</v>
      </c>
      <c r="B13" s="58">
        <v>25346</v>
      </c>
      <c r="C13" s="58">
        <v>1396</v>
      </c>
      <c r="D13" s="58">
        <v>2070</v>
      </c>
      <c r="E13" s="58">
        <v>2883</v>
      </c>
      <c r="F13" s="58">
        <v>2260</v>
      </c>
      <c r="G13" s="58">
        <v>1188</v>
      </c>
      <c r="H13" s="58">
        <v>1129</v>
      </c>
      <c r="I13" s="58">
        <v>1580</v>
      </c>
      <c r="J13" s="58">
        <v>2692</v>
      </c>
      <c r="K13" s="58">
        <v>2599</v>
      </c>
      <c r="L13" s="58">
        <v>1959</v>
      </c>
      <c r="M13" s="58">
        <v>1378</v>
      </c>
      <c r="N13" s="58">
        <v>1078</v>
      </c>
      <c r="O13" s="58">
        <v>852</v>
      </c>
      <c r="P13" s="58">
        <v>783</v>
      </c>
      <c r="Q13" s="58">
        <v>673</v>
      </c>
      <c r="R13" s="58">
        <v>435</v>
      </c>
      <c r="S13" s="58">
        <v>391</v>
      </c>
      <c r="T13" s="58"/>
    </row>
    <row r="14" spans="1:20" s="57" customFormat="1" ht="18" customHeight="1" x14ac:dyDescent="0.2">
      <c r="A14" s="6" t="s">
        <v>4</v>
      </c>
      <c r="B14" s="58">
        <v>12264</v>
      </c>
      <c r="C14" s="58">
        <v>710</v>
      </c>
      <c r="D14" s="58">
        <v>1021</v>
      </c>
      <c r="E14" s="58">
        <v>1463</v>
      </c>
      <c r="F14" s="58">
        <v>1144</v>
      </c>
      <c r="G14" s="58">
        <v>532</v>
      </c>
      <c r="H14" s="58">
        <v>517</v>
      </c>
      <c r="I14" s="58">
        <v>714</v>
      </c>
      <c r="J14" s="58">
        <v>1297</v>
      </c>
      <c r="K14" s="58">
        <v>1251</v>
      </c>
      <c r="L14" s="58">
        <v>1091</v>
      </c>
      <c r="M14" s="58">
        <v>744</v>
      </c>
      <c r="N14" s="58">
        <v>516</v>
      </c>
      <c r="O14" s="58">
        <v>362</v>
      </c>
      <c r="P14" s="58">
        <v>333</v>
      </c>
      <c r="Q14" s="58">
        <v>268</v>
      </c>
      <c r="R14" s="58">
        <v>181</v>
      </c>
      <c r="S14" s="58">
        <v>120</v>
      </c>
      <c r="T14" s="58"/>
    </row>
    <row r="15" spans="1:20" s="57" customFormat="1" ht="18" customHeight="1" x14ac:dyDescent="0.2">
      <c r="A15" s="6" t="s">
        <v>24</v>
      </c>
      <c r="B15" s="58">
        <f t="shared" ref="B15:S15" si="3">B13-B14</f>
        <v>13082</v>
      </c>
      <c r="C15" s="58">
        <f t="shared" si="3"/>
        <v>686</v>
      </c>
      <c r="D15" s="58">
        <f t="shared" si="3"/>
        <v>1049</v>
      </c>
      <c r="E15" s="58">
        <f t="shared" si="3"/>
        <v>1420</v>
      </c>
      <c r="F15" s="58">
        <f t="shared" si="3"/>
        <v>1116</v>
      </c>
      <c r="G15" s="58">
        <f t="shared" si="3"/>
        <v>656</v>
      </c>
      <c r="H15" s="58">
        <f t="shared" si="3"/>
        <v>612</v>
      </c>
      <c r="I15" s="58">
        <f t="shared" si="3"/>
        <v>866</v>
      </c>
      <c r="J15" s="58">
        <f t="shared" si="3"/>
        <v>1395</v>
      </c>
      <c r="K15" s="58">
        <f t="shared" si="3"/>
        <v>1348</v>
      </c>
      <c r="L15" s="58">
        <f t="shared" si="3"/>
        <v>868</v>
      </c>
      <c r="M15" s="58">
        <f t="shared" si="3"/>
        <v>634</v>
      </c>
      <c r="N15" s="58">
        <f t="shared" si="3"/>
        <v>562</v>
      </c>
      <c r="O15" s="58">
        <f t="shared" si="3"/>
        <v>490</v>
      </c>
      <c r="P15" s="58">
        <f t="shared" si="3"/>
        <v>450</v>
      </c>
      <c r="Q15" s="58">
        <f t="shared" si="3"/>
        <v>405</v>
      </c>
      <c r="R15" s="58">
        <f t="shared" si="3"/>
        <v>254</v>
      </c>
      <c r="S15" s="58">
        <f t="shared" si="3"/>
        <v>271</v>
      </c>
      <c r="T15" s="58"/>
    </row>
    <row r="16" spans="1:20" s="57" customFormat="1" ht="18" customHeight="1" x14ac:dyDescent="0.2">
      <c r="A16" s="6" t="s">
        <v>91</v>
      </c>
      <c r="B16" s="58">
        <v>25263</v>
      </c>
      <c r="C16" s="58">
        <v>1129</v>
      </c>
      <c r="D16" s="58">
        <v>1545</v>
      </c>
      <c r="E16" s="58">
        <v>2112</v>
      </c>
      <c r="F16" s="58">
        <v>2584</v>
      </c>
      <c r="G16" s="58">
        <v>1624</v>
      </c>
      <c r="H16" s="58">
        <v>1136</v>
      </c>
      <c r="I16" s="58">
        <v>1199</v>
      </c>
      <c r="J16" s="58">
        <v>1630</v>
      </c>
      <c r="K16" s="58">
        <v>2688</v>
      </c>
      <c r="L16" s="58">
        <v>2538</v>
      </c>
      <c r="M16" s="58">
        <v>1891</v>
      </c>
      <c r="N16" s="58">
        <v>1396</v>
      </c>
      <c r="O16" s="58">
        <v>1082</v>
      </c>
      <c r="P16" s="58">
        <v>828</v>
      </c>
      <c r="Q16" s="58">
        <v>749</v>
      </c>
      <c r="R16" s="58">
        <v>591</v>
      </c>
      <c r="S16" s="58">
        <v>541</v>
      </c>
      <c r="T16" s="58"/>
    </row>
    <row r="17" spans="1:21" s="57" customFormat="1" ht="18" customHeight="1" x14ac:dyDescent="0.2">
      <c r="A17" s="6" t="s">
        <v>4</v>
      </c>
      <c r="B17" s="58">
        <v>12146</v>
      </c>
      <c r="C17" s="58">
        <v>593</v>
      </c>
      <c r="D17" s="58">
        <v>796</v>
      </c>
      <c r="E17" s="58">
        <v>1054</v>
      </c>
      <c r="F17" s="58">
        <v>1298</v>
      </c>
      <c r="G17" s="58">
        <v>737</v>
      </c>
      <c r="H17" s="58">
        <v>541</v>
      </c>
      <c r="I17" s="58">
        <v>552</v>
      </c>
      <c r="J17" s="58">
        <v>722</v>
      </c>
      <c r="K17" s="58">
        <v>1309</v>
      </c>
      <c r="L17" s="58">
        <v>1224</v>
      </c>
      <c r="M17" s="58">
        <v>1040</v>
      </c>
      <c r="N17" s="58">
        <v>726</v>
      </c>
      <c r="O17" s="58">
        <v>518</v>
      </c>
      <c r="P17" s="58">
        <v>346</v>
      </c>
      <c r="Q17" s="58">
        <v>308</v>
      </c>
      <c r="R17" s="58">
        <v>203</v>
      </c>
      <c r="S17" s="58">
        <v>179</v>
      </c>
      <c r="T17" s="58"/>
    </row>
    <row r="18" spans="1:21" s="57" customFormat="1" ht="18" customHeight="1" x14ac:dyDescent="0.2">
      <c r="A18" s="6" t="s">
        <v>24</v>
      </c>
      <c r="B18" s="58">
        <f t="shared" ref="B18:S18" si="4">B16-B17</f>
        <v>13117</v>
      </c>
      <c r="C18" s="58">
        <f t="shared" si="4"/>
        <v>536</v>
      </c>
      <c r="D18" s="58">
        <f t="shared" si="4"/>
        <v>749</v>
      </c>
      <c r="E18" s="58">
        <f t="shared" si="4"/>
        <v>1058</v>
      </c>
      <c r="F18" s="58">
        <f t="shared" si="4"/>
        <v>1286</v>
      </c>
      <c r="G18" s="58">
        <f t="shared" si="4"/>
        <v>887</v>
      </c>
      <c r="H18" s="58">
        <f t="shared" si="4"/>
        <v>595</v>
      </c>
      <c r="I18" s="58">
        <f t="shared" si="4"/>
        <v>647</v>
      </c>
      <c r="J18" s="58">
        <f t="shared" si="4"/>
        <v>908</v>
      </c>
      <c r="K18" s="58">
        <f t="shared" si="4"/>
        <v>1379</v>
      </c>
      <c r="L18" s="58">
        <f t="shared" si="4"/>
        <v>1314</v>
      </c>
      <c r="M18" s="58">
        <f t="shared" si="4"/>
        <v>851</v>
      </c>
      <c r="N18" s="58">
        <f t="shared" si="4"/>
        <v>670</v>
      </c>
      <c r="O18" s="58">
        <f t="shared" si="4"/>
        <v>564</v>
      </c>
      <c r="P18" s="58">
        <f t="shared" si="4"/>
        <v>482</v>
      </c>
      <c r="Q18" s="58">
        <f t="shared" si="4"/>
        <v>441</v>
      </c>
      <c r="R18" s="58">
        <f t="shared" si="4"/>
        <v>388</v>
      </c>
      <c r="S18" s="58">
        <f t="shared" si="4"/>
        <v>362</v>
      </c>
      <c r="T18" s="58"/>
    </row>
    <row r="19" spans="1:21" s="57" customFormat="1" ht="18" customHeight="1" x14ac:dyDescent="0.2">
      <c r="A19" s="6" t="s">
        <v>27</v>
      </c>
      <c r="B19" s="58">
        <f>SUM(C19:S19)</f>
        <v>24953</v>
      </c>
      <c r="C19" s="58">
        <v>1040</v>
      </c>
      <c r="D19" s="58">
        <v>1217</v>
      </c>
      <c r="E19" s="58">
        <v>1539</v>
      </c>
      <c r="F19" s="58">
        <v>1916</v>
      </c>
      <c r="G19" s="58">
        <v>1988</v>
      </c>
      <c r="H19" s="58">
        <v>1558</v>
      </c>
      <c r="I19" s="58">
        <v>1183</v>
      </c>
      <c r="J19" s="58">
        <v>1232</v>
      </c>
      <c r="K19" s="58">
        <v>1676</v>
      </c>
      <c r="L19" s="58">
        <v>2643</v>
      </c>
      <c r="M19" s="58">
        <v>2514</v>
      </c>
      <c r="N19" s="58">
        <v>1864</v>
      </c>
      <c r="O19" s="58">
        <v>1361</v>
      </c>
      <c r="P19" s="58">
        <v>1015</v>
      </c>
      <c r="Q19" s="58">
        <v>777</v>
      </c>
      <c r="R19" s="58">
        <v>670</v>
      </c>
      <c r="S19" s="58">
        <v>760</v>
      </c>
      <c r="T19" s="58"/>
    </row>
    <row r="20" spans="1:21" s="57" customFormat="1" ht="18" customHeight="1" x14ac:dyDescent="0.2">
      <c r="A20" s="6" t="s">
        <v>4</v>
      </c>
      <c r="B20" s="58">
        <f>SUM(C20:S20)</f>
        <v>12046</v>
      </c>
      <c r="C20" s="58">
        <v>544</v>
      </c>
      <c r="D20" s="58">
        <v>629</v>
      </c>
      <c r="E20" s="58">
        <v>777</v>
      </c>
      <c r="F20" s="58">
        <v>969</v>
      </c>
      <c r="G20" s="58">
        <v>953</v>
      </c>
      <c r="H20" s="58">
        <v>744</v>
      </c>
      <c r="I20" s="58">
        <v>596</v>
      </c>
      <c r="J20" s="58">
        <v>567</v>
      </c>
      <c r="K20" s="58">
        <v>768</v>
      </c>
      <c r="L20" s="58">
        <v>1285</v>
      </c>
      <c r="M20" s="58">
        <v>1211</v>
      </c>
      <c r="N20" s="58">
        <v>1021</v>
      </c>
      <c r="O20" s="58">
        <v>701</v>
      </c>
      <c r="P20" s="58">
        <v>464</v>
      </c>
      <c r="Q20" s="58">
        <v>321</v>
      </c>
      <c r="R20" s="58">
        <v>262</v>
      </c>
      <c r="S20" s="58">
        <v>234</v>
      </c>
      <c r="T20" s="58"/>
    </row>
    <row r="21" spans="1:21" s="57" customFormat="1" ht="18" customHeight="1" x14ac:dyDescent="0.2">
      <c r="A21" s="6" t="s">
        <v>24</v>
      </c>
      <c r="B21" s="58">
        <f t="shared" ref="B21:S21" si="5">B19-B20</f>
        <v>12907</v>
      </c>
      <c r="C21" s="58">
        <f t="shared" si="5"/>
        <v>496</v>
      </c>
      <c r="D21" s="58">
        <f t="shared" si="5"/>
        <v>588</v>
      </c>
      <c r="E21" s="58">
        <f t="shared" si="5"/>
        <v>762</v>
      </c>
      <c r="F21" s="58">
        <f t="shared" si="5"/>
        <v>947</v>
      </c>
      <c r="G21" s="58">
        <f t="shared" si="5"/>
        <v>1035</v>
      </c>
      <c r="H21" s="58">
        <f t="shared" si="5"/>
        <v>814</v>
      </c>
      <c r="I21" s="58">
        <f t="shared" si="5"/>
        <v>587</v>
      </c>
      <c r="J21" s="58">
        <f t="shared" si="5"/>
        <v>665</v>
      </c>
      <c r="K21" s="58">
        <f t="shared" si="5"/>
        <v>908</v>
      </c>
      <c r="L21" s="58">
        <f t="shared" si="5"/>
        <v>1358</v>
      </c>
      <c r="M21" s="58">
        <f t="shared" si="5"/>
        <v>1303</v>
      </c>
      <c r="N21" s="58">
        <f t="shared" si="5"/>
        <v>843</v>
      </c>
      <c r="O21" s="58">
        <f t="shared" si="5"/>
        <v>660</v>
      </c>
      <c r="P21" s="58">
        <f t="shared" si="5"/>
        <v>551</v>
      </c>
      <c r="Q21" s="58">
        <f t="shared" si="5"/>
        <v>456</v>
      </c>
      <c r="R21" s="58">
        <f t="shared" si="5"/>
        <v>408</v>
      </c>
      <c r="S21" s="58">
        <f t="shared" si="5"/>
        <v>526</v>
      </c>
      <c r="T21" s="58"/>
    </row>
    <row r="22" spans="1:21" s="57" customFormat="1" ht="18" customHeight="1" x14ac:dyDescent="0.2">
      <c r="A22" s="6" t="s">
        <v>10</v>
      </c>
      <c r="B22" s="58">
        <f>SUM(C22:T22)</f>
        <v>25392</v>
      </c>
      <c r="C22" s="58">
        <v>1213</v>
      </c>
      <c r="D22" s="58">
        <v>1214</v>
      </c>
      <c r="E22" s="58">
        <v>1249</v>
      </c>
      <c r="F22" s="58">
        <v>1421</v>
      </c>
      <c r="G22" s="58">
        <v>1538</v>
      </c>
      <c r="H22" s="58">
        <v>1968</v>
      </c>
      <c r="I22" s="58">
        <v>1660</v>
      </c>
      <c r="J22" s="58">
        <v>1275</v>
      </c>
      <c r="K22" s="58">
        <v>1224</v>
      </c>
      <c r="L22" s="58">
        <v>1677</v>
      </c>
      <c r="M22" s="58">
        <v>2595</v>
      </c>
      <c r="N22" s="58">
        <v>2499</v>
      </c>
      <c r="O22" s="58">
        <v>1923</v>
      </c>
      <c r="P22" s="58">
        <v>1332</v>
      </c>
      <c r="Q22" s="58">
        <v>944</v>
      </c>
      <c r="R22" s="58">
        <v>682</v>
      </c>
      <c r="S22" s="58">
        <v>966</v>
      </c>
      <c r="T22" s="58">
        <v>12</v>
      </c>
    </row>
    <row r="23" spans="1:21" s="57" customFormat="1" ht="18" customHeight="1" x14ac:dyDescent="0.2">
      <c r="A23" s="6" t="s">
        <v>4</v>
      </c>
      <c r="B23" s="58">
        <f>SUM(C23:T23)</f>
        <v>12230</v>
      </c>
      <c r="C23" s="58">
        <v>607</v>
      </c>
      <c r="D23" s="58">
        <v>647</v>
      </c>
      <c r="E23" s="58">
        <v>642</v>
      </c>
      <c r="F23" s="58">
        <v>705</v>
      </c>
      <c r="G23" s="58">
        <v>743</v>
      </c>
      <c r="H23" s="58">
        <v>971</v>
      </c>
      <c r="I23" s="58">
        <v>795</v>
      </c>
      <c r="J23" s="58">
        <v>654</v>
      </c>
      <c r="K23" s="58">
        <v>565</v>
      </c>
      <c r="L23" s="58">
        <v>765</v>
      </c>
      <c r="M23" s="58">
        <v>1239</v>
      </c>
      <c r="N23" s="58">
        <v>1191</v>
      </c>
      <c r="O23" s="58">
        <v>1048</v>
      </c>
      <c r="P23" s="58">
        <v>678</v>
      </c>
      <c r="Q23" s="58">
        <v>413</v>
      </c>
      <c r="R23" s="58">
        <v>259</v>
      </c>
      <c r="S23" s="58">
        <v>301</v>
      </c>
      <c r="T23" s="58">
        <v>7</v>
      </c>
    </row>
    <row r="24" spans="1:21" s="57" customFormat="1" ht="18" customHeight="1" x14ac:dyDescent="0.2">
      <c r="A24" s="6" t="s">
        <v>24</v>
      </c>
      <c r="B24" s="58">
        <f t="shared" ref="B24:S24" si="6">B22-B23</f>
        <v>13162</v>
      </c>
      <c r="C24" s="58">
        <f t="shared" si="6"/>
        <v>606</v>
      </c>
      <c r="D24" s="58">
        <f t="shared" si="6"/>
        <v>567</v>
      </c>
      <c r="E24" s="58">
        <f t="shared" si="6"/>
        <v>607</v>
      </c>
      <c r="F24" s="58">
        <f t="shared" si="6"/>
        <v>716</v>
      </c>
      <c r="G24" s="58">
        <f t="shared" si="6"/>
        <v>795</v>
      </c>
      <c r="H24" s="58">
        <f t="shared" si="6"/>
        <v>997</v>
      </c>
      <c r="I24" s="58">
        <f t="shared" si="6"/>
        <v>865</v>
      </c>
      <c r="J24" s="58">
        <f t="shared" si="6"/>
        <v>621</v>
      </c>
      <c r="K24" s="58">
        <f t="shared" si="6"/>
        <v>659</v>
      </c>
      <c r="L24" s="58">
        <f t="shared" si="6"/>
        <v>912</v>
      </c>
      <c r="M24" s="58">
        <f t="shared" si="6"/>
        <v>1356</v>
      </c>
      <c r="N24" s="58">
        <f t="shared" si="6"/>
        <v>1308</v>
      </c>
      <c r="O24" s="58">
        <f t="shared" si="6"/>
        <v>875</v>
      </c>
      <c r="P24" s="58">
        <f t="shared" si="6"/>
        <v>654</v>
      </c>
      <c r="Q24" s="58">
        <f t="shared" si="6"/>
        <v>531</v>
      </c>
      <c r="R24" s="58">
        <f t="shared" si="6"/>
        <v>423</v>
      </c>
      <c r="S24" s="58">
        <f t="shared" si="6"/>
        <v>665</v>
      </c>
      <c r="T24" s="58">
        <v>5</v>
      </c>
    </row>
    <row r="25" spans="1:21" s="57" customFormat="1" ht="18" customHeight="1" x14ac:dyDescent="0.2">
      <c r="A25" s="6" t="s">
        <v>92</v>
      </c>
      <c r="B25" s="58">
        <f>SUM(C25:T25)</f>
        <v>25103</v>
      </c>
      <c r="C25" s="58">
        <v>1156</v>
      </c>
      <c r="D25" s="58">
        <v>1280</v>
      </c>
      <c r="E25" s="58">
        <v>1246</v>
      </c>
      <c r="F25" s="58">
        <v>1142</v>
      </c>
      <c r="G25" s="58">
        <v>1159</v>
      </c>
      <c r="H25" s="58">
        <v>1402</v>
      </c>
      <c r="I25" s="58">
        <v>1882</v>
      </c>
      <c r="J25" s="58">
        <v>1665</v>
      </c>
      <c r="K25" s="58">
        <v>1272</v>
      </c>
      <c r="L25" s="58">
        <v>1220</v>
      </c>
      <c r="M25" s="58">
        <v>1627</v>
      </c>
      <c r="N25" s="58">
        <v>2541</v>
      </c>
      <c r="O25" s="58">
        <v>2470</v>
      </c>
      <c r="P25" s="58">
        <v>1850</v>
      </c>
      <c r="Q25" s="58">
        <v>1243</v>
      </c>
      <c r="R25" s="58">
        <v>846</v>
      </c>
      <c r="S25" s="58">
        <v>1102</v>
      </c>
      <c r="T25" s="58"/>
    </row>
    <row r="26" spans="1:21" s="57" customFormat="1" ht="18" customHeight="1" x14ac:dyDescent="0.2">
      <c r="A26" s="6" t="s">
        <v>4</v>
      </c>
      <c r="B26" s="58">
        <v>12069</v>
      </c>
      <c r="C26" s="58">
        <v>587</v>
      </c>
      <c r="D26" s="58">
        <v>644</v>
      </c>
      <c r="E26" s="58">
        <v>665</v>
      </c>
      <c r="F26" s="58">
        <v>577</v>
      </c>
      <c r="G26" s="58">
        <v>559</v>
      </c>
      <c r="H26" s="58">
        <v>673</v>
      </c>
      <c r="I26" s="58">
        <v>920</v>
      </c>
      <c r="J26" s="58">
        <v>809</v>
      </c>
      <c r="K26" s="58">
        <v>660</v>
      </c>
      <c r="L26" s="58">
        <v>566</v>
      </c>
      <c r="M26" s="58">
        <v>750</v>
      </c>
      <c r="N26" s="58">
        <v>1217</v>
      </c>
      <c r="O26" s="58">
        <v>1162</v>
      </c>
      <c r="P26" s="58">
        <v>989</v>
      </c>
      <c r="Q26" s="58">
        <v>613</v>
      </c>
      <c r="R26" s="58">
        <v>345</v>
      </c>
      <c r="S26" s="58">
        <v>333</v>
      </c>
      <c r="T26" s="58"/>
    </row>
    <row r="27" spans="1:21" s="57" customFormat="1" ht="18" customHeight="1" x14ac:dyDescent="0.2">
      <c r="A27" s="6" t="s">
        <v>24</v>
      </c>
      <c r="B27" s="58">
        <f t="shared" ref="B27:S27" si="7">B25-B26</f>
        <v>13034</v>
      </c>
      <c r="C27" s="58">
        <f t="shared" si="7"/>
        <v>569</v>
      </c>
      <c r="D27" s="58">
        <f t="shared" si="7"/>
        <v>636</v>
      </c>
      <c r="E27" s="58">
        <f t="shared" si="7"/>
        <v>581</v>
      </c>
      <c r="F27" s="58">
        <f t="shared" si="7"/>
        <v>565</v>
      </c>
      <c r="G27" s="58">
        <f t="shared" si="7"/>
        <v>600</v>
      </c>
      <c r="H27" s="58">
        <f t="shared" si="7"/>
        <v>729</v>
      </c>
      <c r="I27" s="58">
        <f t="shared" si="7"/>
        <v>962</v>
      </c>
      <c r="J27" s="58">
        <f t="shared" si="7"/>
        <v>856</v>
      </c>
      <c r="K27" s="58">
        <f t="shared" si="7"/>
        <v>612</v>
      </c>
      <c r="L27" s="58">
        <f t="shared" si="7"/>
        <v>654</v>
      </c>
      <c r="M27" s="58">
        <f t="shared" si="7"/>
        <v>877</v>
      </c>
      <c r="N27" s="58">
        <f t="shared" si="7"/>
        <v>1324</v>
      </c>
      <c r="O27" s="58">
        <f t="shared" si="7"/>
        <v>1308</v>
      </c>
      <c r="P27" s="58">
        <f t="shared" si="7"/>
        <v>861</v>
      </c>
      <c r="Q27" s="58">
        <f t="shared" si="7"/>
        <v>630</v>
      </c>
      <c r="R27" s="58">
        <f t="shared" si="7"/>
        <v>501</v>
      </c>
      <c r="S27" s="58">
        <f t="shared" si="7"/>
        <v>769</v>
      </c>
      <c r="T27" s="58"/>
    </row>
    <row r="28" spans="1:21" s="57" customFormat="1" ht="18" customHeight="1" x14ac:dyDescent="0.2">
      <c r="A28" s="6" t="s">
        <v>93</v>
      </c>
      <c r="B28" s="59">
        <v>24533</v>
      </c>
      <c r="C28" s="59">
        <v>1007</v>
      </c>
      <c r="D28" s="59">
        <v>1170</v>
      </c>
      <c r="E28" s="59">
        <v>1270</v>
      </c>
      <c r="F28" s="59">
        <v>1159</v>
      </c>
      <c r="G28" s="59">
        <v>893</v>
      </c>
      <c r="H28" s="59">
        <v>1097</v>
      </c>
      <c r="I28" s="59">
        <v>1341</v>
      </c>
      <c r="J28" s="59">
        <v>1853</v>
      </c>
      <c r="K28" s="59">
        <v>1647</v>
      </c>
      <c r="L28" s="59">
        <v>1242</v>
      </c>
      <c r="M28" s="59">
        <v>1203</v>
      </c>
      <c r="N28" s="59">
        <v>1602</v>
      </c>
      <c r="O28" s="59">
        <v>2514</v>
      </c>
      <c r="P28" s="59">
        <v>2338</v>
      </c>
      <c r="Q28" s="59">
        <v>1770</v>
      </c>
      <c r="R28" s="59">
        <v>1137</v>
      </c>
      <c r="S28" s="59">
        <v>1289</v>
      </c>
      <c r="T28" s="59">
        <v>1</v>
      </c>
      <c r="U28" s="61"/>
    </row>
    <row r="29" spans="1:21" s="57" customFormat="1" ht="18" customHeight="1" x14ac:dyDescent="0.2">
      <c r="A29" s="6" t="s">
        <v>4</v>
      </c>
      <c r="B29" s="59">
        <v>11808</v>
      </c>
      <c r="C29" s="59">
        <v>508</v>
      </c>
      <c r="D29" s="59">
        <v>588</v>
      </c>
      <c r="E29" s="59">
        <v>643</v>
      </c>
      <c r="F29" s="59">
        <v>612</v>
      </c>
      <c r="G29" s="59">
        <v>443</v>
      </c>
      <c r="H29" s="59">
        <v>556</v>
      </c>
      <c r="I29" s="59">
        <v>656</v>
      </c>
      <c r="J29" s="59">
        <v>930</v>
      </c>
      <c r="K29" s="59">
        <v>791</v>
      </c>
      <c r="L29" s="59">
        <v>650</v>
      </c>
      <c r="M29" s="59">
        <v>560</v>
      </c>
      <c r="N29" s="59">
        <v>731</v>
      </c>
      <c r="O29" s="59">
        <v>1207</v>
      </c>
      <c r="P29" s="59">
        <v>1083</v>
      </c>
      <c r="Q29" s="59">
        <v>917</v>
      </c>
      <c r="R29" s="59">
        <v>539</v>
      </c>
      <c r="S29" s="59">
        <v>393</v>
      </c>
      <c r="T29" s="59">
        <v>1</v>
      </c>
      <c r="U29" s="61"/>
    </row>
    <row r="30" spans="1:21" s="57" customFormat="1" ht="18" customHeight="1" x14ac:dyDescent="0.2">
      <c r="A30" s="6" t="s">
        <v>24</v>
      </c>
      <c r="B30" s="59">
        <v>12725</v>
      </c>
      <c r="C30" s="59">
        <v>499</v>
      </c>
      <c r="D30" s="59">
        <v>582</v>
      </c>
      <c r="E30" s="59">
        <v>627</v>
      </c>
      <c r="F30" s="59">
        <v>547</v>
      </c>
      <c r="G30" s="59">
        <v>450</v>
      </c>
      <c r="H30" s="59">
        <v>541</v>
      </c>
      <c r="I30" s="59">
        <v>685</v>
      </c>
      <c r="J30" s="59">
        <v>923</v>
      </c>
      <c r="K30" s="59">
        <v>856</v>
      </c>
      <c r="L30" s="59">
        <v>592</v>
      </c>
      <c r="M30" s="59">
        <v>643</v>
      </c>
      <c r="N30" s="59">
        <v>871</v>
      </c>
      <c r="O30" s="59">
        <v>1307</v>
      </c>
      <c r="P30" s="59">
        <v>1255</v>
      </c>
      <c r="Q30" s="59">
        <v>853</v>
      </c>
      <c r="R30" s="59">
        <v>598</v>
      </c>
      <c r="S30" s="59">
        <v>896</v>
      </c>
      <c r="T30" s="59"/>
      <c r="U30" s="61"/>
    </row>
    <row r="31" spans="1:21" s="57" customFormat="1" ht="18" customHeight="1" x14ac:dyDescent="0.2">
      <c r="A31" s="6" t="s">
        <v>227</v>
      </c>
      <c r="B31" s="59">
        <v>23755</v>
      </c>
      <c r="C31" s="59">
        <v>916</v>
      </c>
      <c r="D31" s="59">
        <v>1056</v>
      </c>
      <c r="E31" s="59">
        <v>1178</v>
      </c>
      <c r="F31" s="59">
        <v>1149</v>
      </c>
      <c r="G31" s="59">
        <v>894</v>
      </c>
      <c r="H31" s="59">
        <v>856</v>
      </c>
      <c r="I31" s="59">
        <v>1087</v>
      </c>
      <c r="J31" s="59">
        <v>1332</v>
      </c>
      <c r="K31" s="59">
        <v>1814</v>
      </c>
      <c r="L31" s="59">
        <v>1602</v>
      </c>
      <c r="M31" s="59">
        <v>1184</v>
      </c>
      <c r="N31" s="59">
        <v>1205</v>
      </c>
      <c r="O31" s="59">
        <v>1590</v>
      </c>
      <c r="P31" s="59">
        <v>2420</v>
      </c>
      <c r="Q31" s="59">
        <v>2227</v>
      </c>
      <c r="R31" s="59">
        <v>1582</v>
      </c>
      <c r="S31" s="59">
        <v>1645</v>
      </c>
      <c r="T31" s="59">
        <v>18</v>
      </c>
      <c r="U31" s="61"/>
    </row>
    <row r="32" spans="1:21" s="57" customFormat="1" ht="18" customHeight="1" x14ac:dyDescent="0.2">
      <c r="A32" s="6" t="s">
        <v>4</v>
      </c>
      <c r="B32" s="59">
        <v>11460</v>
      </c>
      <c r="C32" s="59">
        <v>498</v>
      </c>
      <c r="D32" s="59">
        <v>538</v>
      </c>
      <c r="E32" s="59">
        <v>595</v>
      </c>
      <c r="F32" s="59">
        <v>567</v>
      </c>
      <c r="G32" s="59">
        <v>440</v>
      </c>
      <c r="H32" s="59">
        <v>443</v>
      </c>
      <c r="I32" s="59">
        <v>543</v>
      </c>
      <c r="J32" s="59">
        <v>651</v>
      </c>
      <c r="K32" s="59">
        <v>897</v>
      </c>
      <c r="L32" s="59">
        <v>776</v>
      </c>
      <c r="M32" s="59">
        <v>620</v>
      </c>
      <c r="N32" s="59">
        <v>562</v>
      </c>
      <c r="O32" s="59">
        <v>725</v>
      </c>
      <c r="P32" s="59">
        <v>1156</v>
      </c>
      <c r="Q32" s="59">
        <v>1017</v>
      </c>
      <c r="R32" s="59">
        <v>813</v>
      </c>
      <c r="S32" s="59">
        <v>605</v>
      </c>
      <c r="T32" s="59">
        <v>14</v>
      </c>
      <c r="U32" s="61"/>
    </row>
    <row r="33" spans="1:21" s="57" customFormat="1" ht="18" customHeight="1" x14ac:dyDescent="0.2">
      <c r="A33" s="6" t="s">
        <v>24</v>
      </c>
      <c r="B33" s="59">
        <v>12295</v>
      </c>
      <c r="C33" s="59">
        <v>418</v>
      </c>
      <c r="D33" s="59">
        <v>518</v>
      </c>
      <c r="E33" s="59">
        <v>583</v>
      </c>
      <c r="F33" s="59">
        <v>582</v>
      </c>
      <c r="G33" s="59">
        <v>454</v>
      </c>
      <c r="H33" s="59">
        <v>413</v>
      </c>
      <c r="I33" s="59">
        <v>544</v>
      </c>
      <c r="J33" s="59">
        <v>681</v>
      </c>
      <c r="K33" s="59">
        <v>917</v>
      </c>
      <c r="L33" s="59">
        <v>826</v>
      </c>
      <c r="M33" s="59">
        <v>564</v>
      </c>
      <c r="N33" s="59">
        <v>643</v>
      </c>
      <c r="O33" s="59">
        <v>865</v>
      </c>
      <c r="P33" s="59">
        <v>1264</v>
      </c>
      <c r="Q33" s="59">
        <v>1210</v>
      </c>
      <c r="R33" s="59">
        <v>769</v>
      </c>
      <c r="S33" s="59">
        <v>1040</v>
      </c>
      <c r="T33" s="59">
        <v>4</v>
      </c>
      <c r="U33" s="61"/>
    </row>
    <row r="34" spans="1:21" s="57" customFormat="1" ht="18" customHeight="1" x14ac:dyDescent="0.2">
      <c r="A34" s="6" t="s">
        <v>248</v>
      </c>
      <c r="B34" s="59">
        <v>22834</v>
      </c>
      <c r="C34" s="59">
        <v>802</v>
      </c>
      <c r="D34" s="59">
        <v>993</v>
      </c>
      <c r="E34" s="59">
        <v>1091</v>
      </c>
      <c r="F34" s="59">
        <v>1054</v>
      </c>
      <c r="G34" s="59">
        <v>806</v>
      </c>
      <c r="H34" s="59">
        <v>815</v>
      </c>
      <c r="I34" s="59">
        <v>892</v>
      </c>
      <c r="J34" s="59">
        <v>1128</v>
      </c>
      <c r="K34" s="59">
        <v>1344</v>
      </c>
      <c r="L34" s="59">
        <v>1777</v>
      </c>
      <c r="M34" s="59">
        <v>1573</v>
      </c>
      <c r="N34" s="59">
        <v>1194</v>
      </c>
      <c r="O34" s="59">
        <v>1195</v>
      </c>
      <c r="P34" s="59">
        <v>1526</v>
      </c>
      <c r="Q34" s="59">
        <v>2280</v>
      </c>
      <c r="R34" s="59">
        <v>2020</v>
      </c>
      <c r="S34" s="59">
        <v>2310</v>
      </c>
      <c r="T34" s="59">
        <v>34</v>
      </c>
      <c r="U34" s="61"/>
    </row>
    <row r="35" spans="1:21" s="57" customFormat="1" ht="18" customHeight="1" x14ac:dyDescent="0.2">
      <c r="A35" s="6" t="s">
        <v>4</v>
      </c>
      <c r="B35" s="59">
        <v>10958</v>
      </c>
      <c r="C35" s="59">
        <v>397</v>
      </c>
      <c r="D35" s="59">
        <v>533</v>
      </c>
      <c r="E35" s="59">
        <v>554</v>
      </c>
      <c r="F35" s="59">
        <v>523</v>
      </c>
      <c r="G35" s="59">
        <v>394</v>
      </c>
      <c r="H35" s="59">
        <v>414</v>
      </c>
      <c r="I35" s="59">
        <v>462</v>
      </c>
      <c r="J35" s="59">
        <v>564</v>
      </c>
      <c r="K35" s="59">
        <v>653</v>
      </c>
      <c r="L35" s="59">
        <v>888</v>
      </c>
      <c r="M35" s="59">
        <v>770</v>
      </c>
      <c r="N35" s="59">
        <v>616</v>
      </c>
      <c r="O35" s="59">
        <v>550</v>
      </c>
      <c r="P35" s="59">
        <v>689</v>
      </c>
      <c r="Q35" s="59">
        <v>1063</v>
      </c>
      <c r="R35" s="59">
        <v>884</v>
      </c>
      <c r="S35" s="59">
        <v>980</v>
      </c>
      <c r="T35" s="59">
        <v>24</v>
      </c>
      <c r="U35" s="61"/>
    </row>
    <row r="36" spans="1:21" s="57" customFormat="1" ht="18" customHeight="1" x14ac:dyDescent="0.2">
      <c r="A36" s="6" t="s">
        <v>24</v>
      </c>
      <c r="B36" s="59">
        <v>11876</v>
      </c>
      <c r="C36" s="59">
        <v>405</v>
      </c>
      <c r="D36" s="59">
        <v>460</v>
      </c>
      <c r="E36" s="59">
        <v>537</v>
      </c>
      <c r="F36" s="59">
        <v>531</v>
      </c>
      <c r="G36" s="59">
        <v>412</v>
      </c>
      <c r="H36" s="59">
        <v>401</v>
      </c>
      <c r="I36" s="59">
        <v>430</v>
      </c>
      <c r="J36" s="59">
        <v>564</v>
      </c>
      <c r="K36" s="59">
        <v>691</v>
      </c>
      <c r="L36" s="59">
        <v>889</v>
      </c>
      <c r="M36" s="59">
        <v>803</v>
      </c>
      <c r="N36" s="59">
        <v>578</v>
      </c>
      <c r="O36" s="59">
        <v>645</v>
      </c>
      <c r="P36" s="59">
        <v>837</v>
      </c>
      <c r="Q36" s="59">
        <v>1217</v>
      </c>
      <c r="R36" s="59">
        <v>1136</v>
      </c>
      <c r="S36" s="59">
        <v>1330</v>
      </c>
      <c r="T36" s="59">
        <v>10</v>
      </c>
      <c r="U36" s="61"/>
    </row>
    <row r="37" spans="1:21" ht="18" customHeight="1" x14ac:dyDescent="0.2">
      <c r="A37" s="1" t="s">
        <v>55</v>
      </c>
      <c r="S37" s="56" t="s">
        <v>8</v>
      </c>
    </row>
    <row r="38" spans="1:21" ht="18.75" customHeight="1" x14ac:dyDescent="0.2"/>
  </sheetData>
  <mergeCells count="3">
    <mergeCell ref="C2:T2"/>
    <mergeCell ref="A2:A3"/>
    <mergeCell ref="B2:B3"/>
  </mergeCells>
  <phoneticPr fontId="3"/>
  <pageMargins left="0.39370078740157483" right="0.39370078740157483" top="0.39370078740157483" bottom="0.39370078740157483" header="0" footer="0"/>
  <pageSetup paperSize="9" scale="89" orientation="landscape" r:id="rId1"/>
  <headerFooter alignWithMargins="0"/>
  <rowBreaks count="1" manualBreakCount="1">
    <brk id="37" max="1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37"/>
  <sheetViews>
    <sheetView view="pageBreakPreview" zoomScale="75" zoomScaleNormal="75" zoomScaleSheetLayoutView="75" workbookViewId="0">
      <pane xSplit="3" ySplit="3" topLeftCell="D7" activePane="bottomRight" state="frozen"/>
      <selection pane="topRight"/>
      <selection pane="bottomLeft"/>
      <selection pane="bottomRight"/>
    </sheetView>
  </sheetViews>
  <sheetFormatPr defaultColWidth="9" defaultRowHeight="13.2" x14ac:dyDescent="0.2"/>
  <cols>
    <col min="1" max="1" width="10.33203125" style="1" customWidth="1"/>
    <col min="2" max="2" width="3.6640625" style="1" customWidth="1"/>
    <col min="3" max="3" width="5.6640625" style="1" customWidth="1"/>
    <col min="4" max="4" width="7.77734375" style="1" bestFit="1" customWidth="1"/>
    <col min="5" max="5" width="6.88671875" style="1" customWidth="1"/>
    <col min="6" max="8" width="9" style="1" customWidth="1"/>
    <col min="9" max="9" width="6.77734375" style="1" bestFit="1" customWidth="1"/>
    <col min="10" max="12" width="9" style="1" customWidth="1"/>
    <col min="13" max="13" width="6.77734375" style="1" bestFit="1" customWidth="1"/>
    <col min="14" max="15" width="9.33203125" style="1" customWidth="1"/>
    <col min="16" max="16" width="9" style="1" customWidth="1"/>
    <col min="17" max="16384" width="9" style="1"/>
  </cols>
  <sheetData>
    <row r="1" spans="1:26" ht="13.5" customHeight="1" x14ac:dyDescent="0.2">
      <c r="A1" s="3" t="s">
        <v>132</v>
      </c>
    </row>
    <row r="2" spans="1:26" ht="13.5" customHeight="1" x14ac:dyDescent="0.2">
      <c r="A2" s="117" t="s">
        <v>94</v>
      </c>
      <c r="B2" s="106" t="s">
        <v>131</v>
      </c>
      <c r="C2" s="108"/>
      <c r="D2" s="124" t="s">
        <v>130</v>
      </c>
      <c r="E2" s="119" t="s">
        <v>126</v>
      </c>
      <c r="F2" s="120"/>
      <c r="G2" s="120"/>
      <c r="H2" s="121"/>
      <c r="I2" s="119" t="s">
        <v>129</v>
      </c>
      <c r="J2" s="120"/>
      <c r="K2" s="120"/>
      <c r="L2" s="121"/>
      <c r="M2" s="119" t="s">
        <v>128</v>
      </c>
      <c r="N2" s="120"/>
      <c r="O2" s="120"/>
      <c r="P2" s="120"/>
      <c r="Q2" s="120"/>
      <c r="R2" s="120"/>
      <c r="S2" s="121"/>
      <c r="T2" s="126" t="s">
        <v>127</v>
      </c>
      <c r="U2" s="79"/>
      <c r="V2" s="79"/>
      <c r="W2" s="79"/>
    </row>
    <row r="3" spans="1:26" s="62" customFormat="1" ht="39.6" x14ac:dyDescent="0.2">
      <c r="A3" s="117"/>
      <c r="B3" s="109"/>
      <c r="C3" s="111"/>
      <c r="D3" s="125"/>
      <c r="E3" s="69"/>
      <c r="F3" s="72" t="s">
        <v>125</v>
      </c>
      <c r="G3" s="73" t="s">
        <v>124</v>
      </c>
      <c r="H3" s="73" t="s">
        <v>106</v>
      </c>
      <c r="I3" s="74"/>
      <c r="J3" s="72" t="s">
        <v>89</v>
      </c>
      <c r="K3" s="72" t="s">
        <v>123</v>
      </c>
      <c r="L3" s="72" t="s">
        <v>63</v>
      </c>
      <c r="M3" s="74"/>
      <c r="N3" s="75" t="s">
        <v>122</v>
      </c>
      <c r="O3" s="77" t="s">
        <v>121</v>
      </c>
      <c r="P3" s="77" t="s">
        <v>119</v>
      </c>
      <c r="Q3" s="77" t="s">
        <v>95</v>
      </c>
      <c r="R3" s="78" t="s">
        <v>118</v>
      </c>
      <c r="S3" s="78" t="s">
        <v>117</v>
      </c>
      <c r="T3" s="127"/>
      <c r="U3" s="80"/>
      <c r="V3" s="80"/>
      <c r="W3" s="80"/>
    </row>
    <row r="4" spans="1:26" s="63" customFormat="1" ht="18.75" hidden="1" customHeight="1" x14ac:dyDescent="0.2">
      <c r="A4" s="128" t="s">
        <v>110</v>
      </c>
      <c r="B4" s="122" t="s">
        <v>114</v>
      </c>
      <c r="C4" s="123"/>
      <c r="D4" s="67">
        <f t="shared" ref="D4:D27" si="0">SUBTOTAL(9,E4:S4)+T4</f>
        <v>7429</v>
      </c>
      <c r="E4" s="70">
        <f t="shared" ref="E4:E27" si="1">SUBTOTAL(9,F4:H4)</f>
        <v>1006</v>
      </c>
      <c r="F4" s="70">
        <v>1001</v>
      </c>
      <c r="G4" s="70">
        <v>5</v>
      </c>
      <c r="H4" s="70">
        <v>0</v>
      </c>
      <c r="I4" s="70">
        <f t="shared" ref="I4:I27" si="2">SUBTOTAL(9,J4:L4)</f>
        <v>3950</v>
      </c>
      <c r="J4" s="70"/>
      <c r="K4" s="70">
        <v>447</v>
      </c>
      <c r="L4" s="70">
        <v>3503</v>
      </c>
      <c r="M4" s="70">
        <f t="shared" ref="M4:M27" si="3">SUBTOTAL(9,N4:S4)</f>
        <v>2468</v>
      </c>
      <c r="N4" s="70">
        <v>909</v>
      </c>
      <c r="O4" s="70">
        <v>114</v>
      </c>
      <c r="P4" s="70">
        <v>449</v>
      </c>
      <c r="Q4" s="70">
        <v>33</v>
      </c>
      <c r="R4" s="70">
        <v>703</v>
      </c>
      <c r="S4" s="70">
        <v>260</v>
      </c>
      <c r="T4" s="70">
        <v>5</v>
      </c>
      <c r="U4" s="81"/>
      <c r="V4" s="81"/>
      <c r="W4" s="81"/>
      <c r="X4" s="81"/>
      <c r="Y4" s="81"/>
    </row>
    <row r="5" spans="1:26" s="63" customFormat="1" ht="18.75" hidden="1" customHeight="1" x14ac:dyDescent="0.2">
      <c r="A5" s="128"/>
      <c r="B5" s="65"/>
      <c r="C5" s="64" t="s">
        <v>113</v>
      </c>
      <c r="D5" s="67">
        <f t="shared" si="0"/>
        <v>4534</v>
      </c>
      <c r="E5" s="70">
        <f t="shared" si="1"/>
        <v>383</v>
      </c>
      <c r="F5" s="70">
        <v>378</v>
      </c>
      <c r="G5" s="70">
        <v>5</v>
      </c>
      <c r="H5" s="70">
        <v>0</v>
      </c>
      <c r="I5" s="70">
        <f t="shared" si="2"/>
        <v>2547</v>
      </c>
      <c r="J5" s="70"/>
      <c r="K5" s="70">
        <v>404</v>
      </c>
      <c r="L5" s="70">
        <v>2143</v>
      </c>
      <c r="M5" s="70">
        <f t="shared" si="3"/>
        <v>1599</v>
      </c>
      <c r="N5" s="70">
        <v>530</v>
      </c>
      <c r="O5" s="70">
        <v>55</v>
      </c>
      <c r="P5" s="70">
        <v>421</v>
      </c>
      <c r="Q5" s="70">
        <v>28</v>
      </c>
      <c r="R5" s="70">
        <v>349</v>
      </c>
      <c r="S5" s="70">
        <v>216</v>
      </c>
      <c r="T5" s="70">
        <v>5</v>
      </c>
      <c r="U5" s="81"/>
      <c r="V5" s="81"/>
      <c r="W5" s="81"/>
      <c r="X5" s="81"/>
      <c r="Y5" s="81"/>
      <c r="Z5" s="81"/>
    </row>
    <row r="6" spans="1:26" s="63" customFormat="1" ht="18.75" hidden="1" customHeight="1" x14ac:dyDescent="0.2">
      <c r="A6" s="128"/>
      <c r="B6" s="66"/>
      <c r="C6" s="64" t="s">
        <v>24</v>
      </c>
      <c r="D6" s="67">
        <f t="shared" si="0"/>
        <v>2895</v>
      </c>
      <c r="E6" s="70">
        <f t="shared" si="1"/>
        <v>623</v>
      </c>
      <c r="F6" s="70">
        <f>F4-F5</f>
        <v>623</v>
      </c>
      <c r="G6" s="70">
        <f>G4-G5</f>
        <v>0</v>
      </c>
      <c r="H6" s="70">
        <f>H4-H5</f>
        <v>0</v>
      </c>
      <c r="I6" s="70">
        <f t="shared" si="2"/>
        <v>1403</v>
      </c>
      <c r="J6" s="70">
        <f>J4-J5</f>
        <v>0</v>
      </c>
      <c r="K6" s="70">
        <f>K4-K5</f>
        <v>43</v>
      </c>
      <c r="L6" s="70">
        <f>L4-L5</f>
        <v>1360</v>
      </c>
      <c r="M6" s="70">
        <f t="shared" si="3"/>
        <v>869</v>
      </c>
      <c r="N6" s="70">
        <f t="shared" ref="N6:T6" si="4">N4-N5</f>
        <v>379</v>
      </c>
      <c r="O6" s="70">
        <f t="shared" si="4"/>
        <v>59</v>
      </c>
      <c r="P6" s="70">
        <f t="shared" si="4"/>
        <v>28</v>
      </c>
      <c r="Q6" s="70">
        <f t="shared" si="4"/>
        <v>5</v>
      </c>
      <c r="R6" s="70">
        <f t="shared" si="4"/>
        <v>354</v>
      </c>
      <c r="S6" s="70">
        <f t="shared" si="4"/>
        <v>44</v>
      </c>
      <c r="T6" s="70">
        <f t="shared" si="4"/>
        <v>0</v>
      </c>
      <c r="U6" s="81"/>
      <c r="V6" s="81"/>
      <c r="W6" s="81"/>
    </row>
    <row r="7" spans="1:26" s="63" customFormat="1" ht="18.75" customHeight="1" x14ac:dyDescent="0.2">
      <c r="A7" s="128" t="s">
        <v>111</v>
      </c>
      <c r="B7" s="122" t="s">
        <v>114</v>
      </c>
      <c r="C7" s="123"/>
      <c r="D7" s="67">
        <f t="shared" si="0"/>
        <v>8735</v>
      </c>
      <c r="E7" s="70">
        <f t="shared" si="1"/>
        <v>565</v>
      </c>
      <c r="F7" s="70">
        <v>561</v>
      </c>
      <c r="G7" s="70">
        <v>2</v>
      </c>
      <c r="H7" s="70">
        <v>2</v>
      </c>
      <c r="I7" s="70">
        <f t="shared" si="2"/>
        <v>4560</v>
      </c>
      <c r="J7" s="70">
        <v>2</v>
      </c>
      <c r="K7" s="70">
        <v>627</v>
      </c>
      <c r="L7" s="70">
        <v>3931</v>
      </c>
      <c r="M7" s="70">
        <f t="shared" si="3"/>
        <v>3566</v>
      </c>
      <c r="N7" s="70">
        <v>1424</v>
      </c>
      <c r="O7" s="70">
        <v>193</v>
      </c>
      <c r="P7" s="70">
        <v>570</v>
      </c>
      <c r="Q7" s="70">
        <v>40</v>
      </c>
      <c r="R7" s="70">
        <v>972</v>
      </c>
      <c r="S7" s="70">
        <v>367</v>
      </c>
      <c r="T7" s="70">
        <v>44</v>
      </c>
      <c r="U7" s="81"/>
      <c r="V7" s="81"/>
      <c r="W7" s="81"/>
    </row>
    <row r="8" spans="1:26" s="63" customFormat="1" ht="18.75" customHeight="1" x14ac:dyDescent="0.2">
      <c r="A8" s="128"/>
      <c r="B8" s="65"/>
      <c r="C8" s="64" t="s">
        <v>113</v>
      </c>
      <c r="D8" s="67">
        <f t="shared" si="0"/>
        <v>5766</v>
      </c>
      <c r="E8" s="70">
        <f t="shared" si="1"/>
        <v>244</v>
      </c>
      <c r="F8" s="70">
        <v>240</v>
      </c>
      <c r="G8" s="70">
        <v>2</v>
      </c>
      <c r="H8" s="70">
        <v>2</v>
      </c>
      <c r="I8" s="70">
        <f t="shared" si="2"/>
        <v>3238</v>
      </c>
      <c r="J8" s="70">
        <v>2</v>
      </c>
      <c r="K8" s="70">
        <v>548</v>
      </c>
      <c r="L8" s="70">
        <v>2688</v>
      </c>
      <c r="M8" s="70">
        <f t="shared" si="3"/>
        <v>2278</v>
      </c>
      <c r="N8" s="70">
        <v>814</v>
      </c>
      <c r="O8" s="70">
        <v>87</v>
      </c>
      <c r="P8" s="70">
        <v>525</v>
      </c>
      <c r="Q8" s="70">
        <v>31</v>
      </c>
      <c r="R8" s="70">
        <v>516</v>
      </c>
      <c r="S8" s="70">
        <v>305</v>
      </c>
      <c r="T8" s="70">
        <v>6</v>
      </c>
      <c r="U8" s="81"/>
      <c r="V8" s="81"/>
      <c r="W8" s="81"/>
    </row>
    <row r="9" spans="1:26" s="63" customFormat="1" ht="18.75" customHeight="1" x14ac:dyDescent="0.2">
      <c r="A9" s="128"/>
      <c r="B9" s="66"/>
      <c r="C9" s="64" t="s">
        <v>24</v>
      </c>
      <c r="D9" s="67">
        <f t="shared" si="0"/>
        <v>2969</v>
      </c>
      <c r="E9" s="70">
        <f t="shared" si="1"/>
        <v>321</v>
      </c>
      <c r="F9" s="70">
        <f>F7-F8</f>
        <v>321</v>
      </c>
      <c r="G9" s="70">
        <f>G7-G8</f>
        <v>0</v>
      </c>
      <c r="H9" s="70">
        <f>H7-H8</f>
        <v>0</v>
      </c>
      <c r="I9" s="70">
        <f t="shared" si="2"/>
        <v>1322</v>
      </c>
      <c r="J9" s="70">
        <f>J7-J8</f>
        <v>0</v>
      </c>
      <c r="K9" s="70">
        <f>K7-K8</f>
        <v>79</v>
      </c>
      <c r="L9" s="70">
        <f>L7-L8</f>
        <v>1243</v>
      </c>
      <c r="M9" s="70">
        <f t="shared" si="3"/>
        <v>1288</v>
      </c>
      <c r="N9" s="70">
        <f t="shared" ref="N9:T9" si="5">N7-N8</f>
        <v>610</v>
      </c>
      <c r="O9" s="70">
        <f t="shared" si="5"/>
        <v>106</v>
      </c>
      <c r="P9" s="70">
        <f t="shared" si="5"/>
        <v>45</v>
      </c>
      <c r="Q9" s="70">
        <f t="shared" si="5"/>
        <v>9</v>
      </c>
      <c r="R9" s="70">
        <f t="shared" si="5"/>
        <v>456</v>
      </c>
      <c r="S9" s="70">
        <f t="shared" si="5"/>
        <v>62</v>
      </c>
      <c r="T9" s="70">
        <f t="shared" si="5"/>
        <v>38</v>
      </c>
      <c r="U9" s="81"/>
      <c r="V9" s="81"/>
      <c r="W9" s="81"/>
    </row>
    <row r="10" spans="1:26" s="63" customFormat="1" ht="18.75" customHeight="1" x14ac:dyDescent="0.2">
      <c r="A10" s="128" t="s">
        <v>112</v>
      </c>
      <c r="B10" s="122" t="s">
        <v>114</v>
      </c>
      <c r="C10" s="123"/>
      <c r="D10" s="67">
        <f t="shared" si="0"/>
        <v>10382</v>
      </c>
      <c r="E10" s="70">
        <f t="shared" si="1"/>
        <v>394</v>
      </c>
      <c r="F10" s="70">
        <v>388</v>
      </c>
      <c r="G10" s="70">
        <v>2</v>
      </c>
      <c r="H10" s="70">
        <v>4</v>
      </c>
      <c r="I10" s="70">
        <f t="shared" si="2"/>
        <v>5456</v>
      </c>
      <c r="J10" s="70">
        <v>4</v>
      </c>
      <c r="K10" s="70">
        <v>799</v>
      </c>
      <c r="L10" s="70">
        <v>4653</v>
      </c>
      <c r="M10" s="70">
        <f t="shared" si="3"/>
        <v>4531</v>
      </c>
      <c r="N10" s="70">
        <v>1836</v>
      </c>
      <c r="O10" s="70">
        <v>221</v>
      </c>
      <c r="P10" s="70">
        <v>705</v>
      </c>
      <c r="Q10" s="70">
        <v>46</v>
      </c>
      <c r="R10" s="70">
        <v>1290</v>
      </c>
      <c r="S10" s="70">
        <v>433</v>
      </c>
      <c r="T10" s="70">
        <v>1</v>
      </c>
      <c r="U10" s="81"/>
      <c r="V10" s="81"/>
      <c r="W10" s="81"/>
    </row>
    <row r="11" spans="1:26" s="63" customFormat="1" ht="18.75" customHeight="1" x14ac:dyDescent="0.2">
      <c r="A11" s="129"/>
      <c r="B11" s="65"/>
      <c r="C11" s="64" t="s">
        <v>113</v>
      </c>
      <c r="D11" s="67">
        <f t="shared" si="0"/>
        <v>6597</v>
      </c>
      <c r="E11" s="70">
        <f t="shared" si="1"/>
        <v>220</v>
      </c>
      <c r="F11" s="70">
        <v>214</v>
      </c>
      <c r="G11" s="70">
        <v>2</v>
      </c>
      <c r="H11" s="70">
        <v>4</v>
      </c>
      <c r="I11" s="70">
        <f t="shared" si="2"/>
        <v>3598</v>
      </c>
      <c r="J11" s="70">
        <v>4</v>
      </c>
      <c r="K11" s="70">
        <v>696</v>
      </c>
      <c r="L11" s="70">
        <v>2898</v>
      </c>
      <c r="M11" s="70">
        <f t="shared" si="3"/>
        <v>2779</v>
      </c>
      <c r="N11" s="70">
        <v>995</v>
      </c>
      <c r="O11" s="70">
        <v>102</v>
      </c>
      <c r="P11" s="70">
        <v>660</v>
      </c>
      <c r="Q11" s="70">
        <v>32</v>
      </c>
      <c r="R11" s="70">
        <v>656</v>
      </c>
      <c r="S11" s="70">
        <v>334</v>
      </c>
      <c r="T11" s="70">
        <v>0</v>
      </c>
    </row>
    <row r="12" spans="1:26" s="63" customFormat="1" ht="18.75" customHeight="1" x14ac:dyDescent="0.2">
      <c r="A12" s="129"/>
      <c r="B12" s="66"/>
      <c r="C12" s="64" t="s">
        <v>24</v>
      </c>
      <c r="D12" s="67">
        <f t="shared" si="0"/>
        <v>3785</v>
      </c>
      <c r="E12" s="70">
        <f t="shared" si="1"/>
        <v>174</v>
      </c>
      <c r="F12" s="70">
        <f>F10-F11</f>
        <v>174</v>
      </c>
      <c r="G12" s="70">
        <f>G10-G11</f>
        <v>0</v>
      </c>
      <c r="H12" s="70">
        <f>H10-H11</f>
        <v>0</v>
      </c>
      <c r="I12" s="70">
        <f t="shared" si="2"/>
        <v>1858</v>
      </c>
      <c r="J12" s="70">
        <f>J10-J11</f>
        <v>0</v>
      </c>
      <c r="K12" s="70">
        <f>K10-K11</f>
        <v>103</v>
      </c>
      <c r="L12" s="70">
        <f>L10-L11</f>
        <v>1755</v>
      </c>
      <c r="M12" s="70">
        <f t="shared" si="3"/>
        <v>1752</v>
      </c>
      <c r="N12" s="70">
        <f t="shared" ref="N12:T12" si="6">N10-N11</f>
        <v>841</v>
      </c>
      <c r="O12" s="70">
        <f t="shared" si="6"/>
        <v>119</v>
      </c>
      <c r="P12" s="70">
        <f t="shared" si="6"/>
        <v>45</v>
      </c>
      <c r="Q12" s="70">
        <f t="shared" si="6"/>
        <v>14</v>
      </c>
      <c r="R12" s="70">
        <f t="shared" si="6"/>
        <v>634</v>
      </c>
      <c r="S12" s="70">
        <f t="shared" si="6"/>
        <v>99</v>
      </c>
      <c r="T12" s="70">
        <f t="shared" si="6"/>
        <v>1</v>
      </c>
      <c r="U12" s="81"/>
      <c r="V12" s="81"/>
      <c r="W12" s="81"/>
    </row>
    <row r="13" spans="1:26" s="63" customFormat="1" ht="18.75" customHeight="1" x14ac:dyDescent="0.2">
      <c r="A13" s="128" t="s">
        <v>0</v>
      </c>
      <c r="B13" s="122" t="s">
        <v>114</v>
      </c>
      <c r="C13" s="123"/>
      <c r="D13" s="67">
        <f t="shared" si="0"/>
        <v>11509</v>
      </c>
      <c r="E13" s="70">
        <f t="shared" si="1"/>
        <v>461</v>
      </c>
      <c r="F13" s="70">
        <v>455</v>
      </c>
      <c r="G13" s="70">
        <v>4</v>
      </c>
      <c r="H13" s="70">
        <v>2</v>
      </c>
      <c r="I13" s="70">
        <f t="shared" si="2"/>
        <v>5704</v>
      </c>
      <c r="J13" s="70">
        <v>1</v>
      </c>
      <c r="K13" s="70">
        <v>784</v>
      </c>
      <c r="L13" s="70">
        <v>4919</v>
      </c>
      <c r="M13" s="70">
        <f t="shared" si="3"/>
        <v>5334</v>
      </c>
      <c r="N13" s="70">
        <v>2016</v>
      </c>
      <c r="O13" s="70">
        <v>245</v>
      </c>
      <c r="P13" s="70">
        <v>815</v>
      </c>
      <c r="Q13" s="70">
        <v>51</v>
      </c>
      <c r="R13" s="70">
        <v>1667</v>
      </c>
      <c r="S13" s="70">
        <v>540</v>
      </c>
      <c r="T13" s="70">
        <v>10</v>
      </c>
    </row>
    <row r="14" spans="1:26" s="63" customFormat="1" ht="18.75" customHeight="1" x14ac:dyDescent="0.2">
      <c r="A14" s="129"/>
      <c r="B14" s="65"/>
      <c r="C14" s="64" t="s">
        <v>113</v>
      </c>
      <c r="D14" s="67">
        <f t="shared" si="0"/>
        <v>7013</v>
      </c>
      <c r="E14" s="70">
        <f t="shared" si="1"/>
        <v>259</v>
      </c>
      <c r="F14" s="70">
        <v>253</v>
      </c>
      <c r="G14" s="70">
        <v>4</v>
      </c>
      <c r="H14" s="70">
        <v>2</v>
      </c>
      <c r="I14" s="70">
        <f t="shared" si="2"/>
        <v>3614</v>
      </c>
      <c r="J14" s="70">
        <v>1</v>
      </c>
      <c r="K14" s="70">
        <v>667</v>
      </c>
      <c r="L14" s="70">
        <v>2946</v>
      </c>
      <c r="M14" s="70">
        <f t="shared" si="3"/>
        <v>3134</v>
      </c>
      <c r="N14" s="70">
        <v>995</v>
      </c>
      <c r="O14" s="70">
        <v>115</v>
      </c>
      <c r="P14" s="70">
        <v>730</v>
      </c>
      <c r="Q14" s="70">
        <v>41</v>
      </c>
      <c r="R14" s="70">
        <v>801</v>
      </c>
      <c r="S14" s="70">
        <v>452</v>
      </c>
      <c r="T14" s="70">
        <v>6</v>
      </c>
    </row>
    <row r="15" spans="1:26" s="63" customFormat="1" ht="18.75" customHeight="1" x14ac:dyDescent="0.2">
      <c r="A15" s="129"/>
      <c r="B15" s="66"/>
      <c r="C15" s="64" t="s">
        <v>24</v>
      </c>
      <c r="D15" s="67">
        <f t="shared" si="0"/>
        <v>4496</v>
      </c>
      <c r="E15" s="70">
        <f t="shared" si="1"/>
        <v>202</v>
      </c>
      <c r="F15" s="70">
        <f>F13-F14</f>
        <v>202</v>
      </c>
      <c r="G15" s="70">
        <f>G13-G14</f>
        <v>0</v>
      </c>
      <c r="H15" s="70">
        <f>H13-H14</f>
        <v>0</v>
      </c>
      <c r="I15" s="70">
        <f t="shared" si="2"/>
        <v>2090</v>
      </c>
      <c r="J15" s="70">
        <f>J13-J14</f>
        <v>0</v>
      </c>
      <c r="K15" s="70">
        <f>K13-K14</f>
        <v>117</v>
      </c>
      <c r="L15" s="70">
        <f>L13-L14</f>
        <v>1973</v>
      </c>
      <c r="M15" s="70">
        <f t="shared" si="3"/>
        <v>2200</v>
      </c>
      <c r="N15" s="70">
        <f t="shared" ref="N15:T15" si="7">N13-N14</f>
        <v>1021</v>
      </c>
      <c r="O15" s="70">
        <f t="shared" si="7"/>
        <v>130</v>
      </c>
      <c r="P15" s="70">
        <f t="shared" si="7"/>
        <v>85</v>
      </c>
      <c r="Q15" s="70">
        <f t="shared" si="7"/>
        <v>10</v>
      </c>
      <c r="R15" s="70">
        <f t="shared" si="7"/>
        <v>866</v>
      </c>
      <c r="S15" s="70">
        <f t="shared" si="7"/>
        <v>88</v>
      </c>
      <c r="T15" s="70">
        <f t="shared" si="7"/>
        <v>4</v>
      </c>
      <c r="U15" s="81"/>
      <c r="V15" s="81"/>
      <c r="W15" s="81"/>
    </row>
    <row r="16" spans="1:26" s="63" customFormat="1" ht="18.75" customHeight="1" x14ac:dyDescent="0.2">
      <c r="A16" s="128" t="s">
        <v>115</v>
      </c>
      <c r="B16" s="122" t="s">
        <v>114</v>
      </c>
      <c r="C16" s="123"/>
      <c r="D16" s="67">
        <f t="shared" si="0"/>
        <v>12497</v>
      </c>
      <c r="E16" s="70">
        <f t="shared" si="1"/>
        <v>326</v>
      </c>
      <c r="F16" s="70">
        <v>321</v>
      </c>
      <c r="G16" s="70">
        <v>3</v>
      </c>
      <c r="H16" s="70">
        <v>2</v>
      </c>
      <c r="I16" s="70">
        <f t="shared" si="2"/>
        <v>6279</v>
      </c>
      <c r="J16" s="70">
        <v>1</v>
      </c>
      <c r="K16" s="70">
        <v>912</v>
      </c>
      <c r="L16" s="70">
        <v>5366</v>
      </c>
      <c r="M16" s="70">
        <f t="shared" si="3"/>
        <v>5881</v>
      </c>
      <c r="N16" s="70">
        <v>2100</v>
      </c>
      <c r="O16" s="70">
        <v>325</v>
      </c>
      <c r="P16" s="70">
        <v>910</v>
      </c>
      <c r="Q16" s="70">
        <v>60</v>
      </c>
      <c r="R16" s="70">
        <v>1979</v>
      </c>
      <c r="S16" s="70">
        <v>507</v>
      </c>
      <c r="T16" s="70">
        <v>11</v>
      </c>
      <c r="U16" s="81"/>
      <c r="V16" s="81"/>
      <c r="W16" s="81"/>
    </row>
    <row r="17" spans="1:23" s="63" customFormat="1" ht="18.75" customHeight="1" x14ac:dyDescent="0.2">
      <c r="A17" s="129"/>
      <c r="B17" s="65"/>
      <c r="C17" s="64" t="s">
        <v>113</v>
      </c>
      <c r="D17" s="67">
        <f t="shared" si="0"/>
        <v>7321</v>
      </c>
      <c r="E17" s="70">
        <f t="shared" si="1"/>
        <v>192</v>
      </c>
      <c r="F17" s="70">
        <v>188</v>
      </c>
      <c r="G17" s="70">
        <v>2</v>
      </c>
      <c r="H17" s="70">
        <v>2</v>
      </c>
      <c r="I17" s="70">
        <f t="shared" si="2"/>
        <v>3839</v>
      </c>
      <c r="J17" s="70">
        <v>1</v>
      </c>
      <c r="K17" s="70">
        <v>762</v>
      </c>
      <c r="L17" s="70">
        <v>3076</v>
      </c>
      <c r="M17" s="70">
        <f t="shared" si="3"/>
        <v>3284</v>
      </c>
      <c r="N17" s="70">
        <v>958</v>
      </c>
      <c r="O17" s="70">
        <v>139</v>
      </c>
      <c r="P17" s="70">
        <v>792</v>
      </c>
      <c r="Q17" s="70">
        <v>51</v>
      </c>
      <c r="R17" s="70">
        <v>951</v>
      </c>
      <c r="S17" s="70">
        <v>393</v>
      </c>
      <c r="T17" s="70">
        <v>6</v>
      </c>
      <c r="U17" s="81"/>
      <c r="V17" s="81"/>
      <c r="W17" s="81"/>
    </row>
    <row r="18" spans="1:23" s="63" customFormat="1" ht="18.75" customHeight="1" x14ac:dyDescent="0.2">
      <c r="A18" s="129"/>
      <c r="B18" s="66"/>
      <c r="C18" s="64" t="s">
        <v>24</v>
      </c>
      <c r="D18" s="67">
        <f t="shared" si="0"/>
        <v>5176</v>
      </c>
      <c r="E18" s="70">
        <f t="shared" si="1"/>
        <v>134</v>
      </c>
      <c r="F18" s="70">
        <f>F16-F17</f>
        <v>133</v>
      </c>
      <c r="G18" s="70">
        <f>G16-G17</f>
        <v>1</v>
      </c>
      <c r="H18" s="70">
        <f>H16-H17</f>
        <v>0</v>
      </c>
      <c r="I18" s="70">
        <f t="shared" si="2"/>
        <v>2440</v>
      </c>
      <c r="J18" s="70">
        <f>J16-J17</f>
        <v>0</v>
      </c>
      <c r="K18" s="70">
        <f>K16-K17</f>
        <v>150</v>
      </c>
      <c r="L18" s="70">
        <f>L16-L17</f>
        <v>2290</v>
      </c>
      <c r="M18" s="70">
        <f t="shared" si="3"/>
        <v>2597</v>
      </c>
      <c r="N18" s="70">
        <f t="shared" ref="N18:T18" si="8">N16-N17</f>
        <v>1142</v>
      </c>
      <c r="O18" s="70">
        <f t="shared" si="8"/>
        <v>186</v>
      </c>
      <c r="P18" s="70">
        <f t="shared" si="8"/>
        <v>118</v>
      </c>
      <c r="Q18" s="70">
        <f t="shared" si="8"/>
        <v>9</v>
      </c>
      <c r="R18" s="70">
        <f t="shared" si="8"/>
        <v>1028</v>
      </c>
      <c r="S18" s="70">
        <f t="shared" si="8"/>
        <v>114</v>
      </c>
      <c r="T18" s="70">
        <f t="shared" si="8"/>
        <v>5</v>
      </c>
      <c r="U18" s="81"/>
      <c r="V18" s="81"/>
      <c r="W18" s="81"/>
    </row>
    <row r="19" spans="1:23" s="63" customFormat="1" ht="18.75" customHeight="1" x14ac:dyDescent="0.2">
      <c r="A19" s="128" t="s">
        <v>44</v>
      </c>
      <c r="B19" s="122" t="s">
        <v>114</v>
      </c>
      <c r="C19" s="123"/>
      <c r="D19" s="67">
        <f t="shared" si="0"/>
        <v>13110</v>
      </c>
      <c r="E19" s="70">
        <f t="shared" si="1"/>
        <v>322</v>
      </c>
      <c r="F19" s="70">
        <v>316</v>
      </c>
      <c r="G19" s="70">
        <v>2</v>
      </c>
      <c r="H19" s="70">
        <v>4</v>
      </c>
      <c r="I19" s="70">
        <f t="shared" si="2"/>
        <v>6045</v>
      </c>
      <c r="J19" s="70">
        <v>0</v>
      </c>
      <c r="K19" s="70">
        <v>1165</v>
      </c>
      <c r="L19" s="70">
        <v>4880</v>
      </c>
      <c r="M19" s="70">
        <f t="shared" si="3"/>
        <v>6709</v>
      </c>
      <c r="N19" s="70">
        <v>2433</v>
      </c>
      <c r="O19" s="70">
        <v>334</v>
      </c>
      <c r="P19" s="70">
        <v>1050</v>
      </c>
      <c r="Q19" s="70">
        <v>59</v>
      </c>
      <c r="R19" s="70">
        <v>2347</v>
      </c>
      <c r="S19" s="70">
        <v>486</v>
      </c>
      <c r="T19" s="70">
        <v>34</v>
      </c>
      <c r="U19" s="81"/>
      <c r="V19" s="81"/>
      <c r="W19" s="81"/>
    </row>
    <row r="20" spans="1:23" s="63" customFormat="1" ht="18.75" customHeight="1" x14ac:dyDescent="0.2">
      <c r="A20" s="129"/>
      <c r="B20" s="65"/>
      <c r="C20" s="64" t="s">
        <v>113</v>
      </c>
      <c r="D20" s="67">
        <f t="shared" si="0"/>
        <v>7692</v>
      </c>
      <c r="E20" s="70">
        <f t="shared" si="1"/>
        <v>207</v>
      </c>
      <c r="F20" s="70">
        <v>203</v>
      </c>
      <c r="G20" s="70">
        <v>2</v>
      </c>
      <c r="H20" s="70">
        <v>2</v>
      </c>
      <c r="I20" s="70">
        <f t="shared" si="2"/>
        <v>3840</v>
      </c>
      <c r="J20" s="70">
        <v>0</v>
      </c>
      <c r="K20" s="70">
        <v>953</v>
      </c>
      <c r="L20" s="70">
        <v>2887</v>
      </c>
      <c r="M20" s="70">
        <f t="shared" si="3"/>
        <v>3632</v>
      </c>
      <c r="N20" s="70">
        <v>1068</v>
      </c>
      <c r="O20" s="70">
        <v>137</v>
      </c>
      <c r="P20" s="70">
        <v>888</v>
      </c>
      <c r="Q20" s="70">
        <v>50</v>
      </c>
      <c r="R20" s="70">
        <v>1103</v>
      </c>
      <c r="S20" s="70">
        <v>386</v>
      </c>
      <c r="T20" s="70">
        <v>13</v>
      </c>
      <c r="U20" s="81"/>
      <c r="V20" s="81"/>
      <c r="W20" s="81"/>
    </row>
    <row r="21" spans="1:23" s="63" customFormat="1" ht="18.75" customHeight="1" x14ac:dyDescent="0.2">
      <c r="A21" s="129"/>
      <c r="B21" s="66"/>
      <c r="C21" s="64" t="s">
        <v>24</v>
      </c>
      <c r="D21" s="67">
        <f t="shared" si="0"/>
        <v>5418</v>
      </c>
      <c r="E21" s="70">
        <f t="shared" si="1"/>
        <v>115</v>
      </c>
      <c r="F21" s="70">
        <f>F19-F20</f>
        <v>113</v>
      </c>
      <c r="G21" s="70">
        <f>G19-G20</f>
        <v>0</v>
      </c>
      <c r="H21" s="70">
        <f>H19-H20</f>
        <v>2</v>
      </c>
      <c r="I21" s="70">
        <f t="shared" si="2"/>
        <v>2205</v>
      </c>
      <c r="J21" s="70">
        <f>J19-J20</f>
        <v>0</v>
      </c>
      <c r="K21" s="70">
        <f>K19-K20</f>
        <v>212</v>
      </c>
      <c r="L21" s="70">
        <f>L19-L20</f>
        <v>1993</v>
      </c>
      <c r="M21" s="70">
        <f t="shared" si="3"/>
        <v>3077</v>
      </c>
      <c r="N21" s="70">
        <f t="shared" ref="N21:T21" si="9">N19-N20</f>
        <v>1365</v>
      </c>
      <c r="O21" s="70">
        <f t="shared" si="9"/>
        <v>197</v>
      </c>
      <c r="P21" s="70">
        <f t="shared" si="9"/>
        <v>162</v>
      </c>
      <c r="Q21" s="70">
        <f t="shared" si="9"/>
        <v>9</v>
      </c>
      <c r="R21" s="70">
        <f t="shared" si="9"/>
        <v>1244</v>
      </c>
      <c r="S21" s="70">
        <f t="shared" si="9"/>
        <v>100</v>
      </c>
      <c r="T21" s="70">
        <f t="shared" si="9"/>
        <v>21</v>
      </c>
      <c r="U21" s="81"/>
      <c r="V21" s="81"/>
      <c r="W21" s="81"/>
    </row>
    <row r="22" spans="1:23" s="63" customFormat="1" ht="18.75" customHeight="1" x14ac:dyDescent="0.2">
      <c r="A22" s="128" t="s">
        <v>26</v>
      </c>
      <c r="B22" s="122" t="s">
        <v>114</v>
      </c>
      <c r="C22" s="123"/>
      <c r="D22" s="67">
        <f t="shared" si="0"/>
        <v>13200</v>
      </c>
      <c r="E22" s="70">
        <f t="shared" si="1"/>
        <v>223</v>
      </c>
      <c r="F22" s="70">
        <v>217</v>
      </c>
      <c r="G22" s="70">
        <v>2</v>
      </c>
      <c r="H22" s="70">
        <v>4</v>
      </c>
      <c r="I22" s="70">
        <f t="shared" si="2"/>
        <v>5639</v>
      </c>
      <c r="J22" s="70">
        <v>6</v>
      </c>
      <c r="K22" s="70">
        <v>1150</v>
      </c>
      <c r="L22" s="70">
        <v>4483</v>
      </c>
      <c r="M22" s="70">
        <f t="shared" si="3"/>
        <v>7311</v>
      </c>
      <c r="N22" s="70">
        <v>2546</v>
      </c>
      <c r="O22" s="70">
        <v>319</v>
      </c>
      <c r="P22" s="70">
        <v>1004</v>
      </c>
      <c r="Q22" s="70">
        <v>84</v>
      </c>
      <c r="R22" s="70">
        <v>2923</v>
      </c>
      <c r="S22" s="70">
        <v>435</v>
      </c>
      <c r="T22" s="70">
        <v>27</v>
      </c>
      <c r="U22" s="81"/>
      <c r="V22" s="81"/>
      <c r="W22" s="81"/>
    </row>
    <row r="23" spans="1:23" s="63" customFormat="1" ht="18.75" customHeight="1" x14ac:dyDescent="0.2">
      <c r="A23" s="129"/>
      <c r="B23" s="65"/>
      <c r="C23" s="64" t="s">
        <v>113</v>
      </c>
      <c r="D23" s="67">
        <f t="shared" si="0"/>
        <v>7611</v>
      </c>
      <c r="E23" s="70">
        <f t="shared" si="1"/>
        <v>133</v>
      </c>
      <c r="F23" s="70">
        <v>130</v>
      </c>
      <c r="G23" s="70">
        <v>0</v>
      </c>
      <c r="H23" s="70">
        <v>3</v>
      </c>
      <c r="I23" s="70">
        <f t="shared" si="2"/>
        <v>3583</v>
      </c>
      <c r="J23" s="70">
        <v>6</v>
      </c>
      <c r="K23" s="70">
        <v>957</v>
      </c>
      <c r="L23" s="70">
        <v>2620</v>
      </c>
      <c r="M23" s="70">
        <f t="shared" si="3"/>
        <v>3881</v>
      </c>
      <c r="N23" s="70">
        <v>1119</v>
      </c>
      <c r="O23" s="70">
        <v>136</v>
      </c>
      <c r="P23" s="70">
        <v>878</v>
      </c>
      <c r="Q23" s="70">
        <v>64</v>
      </c>
      <c r="R23" s="70">
        <v>1353</v>
      </c>
      <c r="S23" s="70">
        <v>331</v>
      </c>
      <c r="T23" s="70">
        <v>14</v>
      </c>
      <c r="U23" s="81"/>
      <c r="V23" s="81"/>
      <c r="W23" s="81"/>
    </row>
    <row r="24" spans="1:23" s="63" customFormat="1" ht="18.75" customHeight="1" x14ac:dyDescent="0.2">
      <c r="A24" s="129"/>
      <c r="B24" s="66"/>
      <c r="C24" s="64" t="s">
        <v>24</v>
      </c>
      <c r="D24" s="67">
        <f t="shared" si="0"/>
        <v>5589</v>
      </c>
      <c r="E24" s="70">
        <f t="shared" si="1"/>
        <v>90</v>
      </c>
      <c r="F24" s="70">
        <f>F22-F23</f>
        <v>87</v>
      </c>
      <c r="G24" s="70">
        <f>G22-G23</f>
        <v>2</v>
      </c>
      <c r="H24" s="70">
        <f>H22-H23</f>
        <v>1</v>
      </c>
      <c r="I24" s="70">
        <f t="shared" si="2"/>
        <v>2056</v>
      </c>
      <c r="J24" s="70">
        <f>J22-J23</f>
        <v>0</v>
      </c>
      <c r="K24" s="70">
        <f>K22-K23</f>
        <v>193</v>
      </c>
      <c r="L24" s="70">
        <f>L22-L23</f>
        <v>1863</v>
      </c>
      <c r="M24" s="70">
        <f t="shared" si="3"/>
        <v>3430</v>
      </c>
      <c r="N24" s="70">
        <f t="shared" ref="N24:T24" si="10">N22-N23</f>
        <v>1427</v>
      </c>
      <c r="O24" s="70">
        <f t="shared" si="10"/>
        <v>183</v>
      </c>
      <c r="P24" s="70">
        <f t="shared" si="10"/>
        <v>126</v>
      </c>
      <c r="Q24" s="70">
        <f t="shared" si="10"/>
        <v>20</v>
      </c>
      <c r="R24" s="70">
        <f t="shared" si="10"/>
        <v>1570</v>
      </c>
      <c r="S24" s="70">
        <f t="shared" si="10"/>
        <v>104</v>
      </c>
      <c r="T24" s="70">
        <f t="shared" si="10"/>
        <v>13</v>
      </c>
      <c r="U24" s="81"/>
      <c r="V24" s="81"/>
      <c r="W24" s="81"/>
    </row>
    <row r="25" spans="1:23" s="63" customFormat="1" ht="18.75" customHeight="1" x14ac:dyDescent="0.2">
      <c r="A25" s="128" t="s">
        <v>15</v>
      </c>
      <c r="B25" s="122" t="s">
        <v>114</v>
      </c>
      <c r="C25" s="123"/>
      <c r="D25" s="67">
        <f t="shared" si="0"/>
        <v>12545</v>
      </c>
      <c r="E25" s="70">
        <f t="shared" si="1"/>
        <v>282</v>
      </c>
      <c r="F25" s="70">
        <v>275</v>
      </c>
      <c r="G25" s="70">
        <v>1</v>
      </c>
      <c r="H25" s="70">
        <v>6</v>
      </c>
      <c r="I25" s="70">
        <f t="shared" si="2"/>
        <v>4938</v>
      </c>
      <c r="J25" s="70">
        <v>1</v>
      </c>
      <c r="K25" s="70">
        <v>1022</v>
      </c>
      <c r="L25" s="70">
        <v>3915</v>
      </c>
      <c r="M25" s="70">
        <f t="shared" si="3"/>
        <v>7322</v>
      </c>
      <c r="N25" s="70">
        <v>2428</v>
      </c>
      <c r="O25" s="70">
        <v>244</v>
      </c>
      <c r="P25" s="70">
        <v>1084</v>
      </c>
      <c r="Q25" s="70">
        <v>35</v>
      </c>
      <c r="R25" s="70">
        <v>3078</v>
      </c>
      <c r="S25" s="70">
        <v>453</v>
      </c>
      <c r="T25" s="70">
        <v>3</v>
      </c>
      <c r="U25" s="81"/>
      <c r="V25" s="81"/>
      <c r="W25" s="81"/>
    </row>
    <row r="26" spans="1:23" s="63" customFormat="1" ht="18.75" customHeight="1" x14ac:dyDescent="0.2">
      <c r="A26" s="129"/>
      <c r="B26" s="65"/>
      <c r="C26" s="64" t="s">
        <v>113</v>
      </c>
      <c r="D26" s="67">
        <f t="shared" si="0"/>
        <v>7121</v>
      </c>
      <c r="E26" s="70">
        <f t="shared" si="1"/>
        <v>175</v>
      </c>
      <c r="F26" s="70">
        <v>168</v>
      </c>
      <c r="G26" s="70">
        <v>1</v>
      </c>
      <c r="H26" s="70">
        <v>6</v>
      </c>
      <c r="I26" s="70">
        <f t="shared" si="2"/>
        <v>3109</v>
      </c>
      <c r="J26" s="70">
        <v>1</v>
      </c>
      <c r="K26" s="70">
        <v>851</v>
      </c>
      <c r="L26" s="70">
        <v>2257</v>
      </c>
      <c r="M26" s="70">
        <f t="shared" si="3"/>
        <v>3836</v>
      </c>
      <c r="N26" s="70">
        <v>1089</v>
      </c>
      <c r="O26" s="70">
        <v>119</v>
      </c>
      <c r="P26" s="70">
        <v>919</v>
      </c>
      <c r="Q26" s="70">
        <v>30</v>
      </c>
      <c r="R26" s="70">
        <v>1341</v>
      </c>
      <c r="S26" s="70">
        <v>338</v>
      </c>
      <c r="T26" s="70">
        <v>1</v>
      </c>
      <c r="U26" s="81"/>
      <c r="V26" s="81"/>
      <c r="W26" s="81"/>
    </row>
    <row r="27" spans="1:23" s="63" customFormat="1" ht="18.75" customHeight="1" x14ac:dyDescent="0.2">
      <c r="A27" s="129"/>
      <c r="B27" s="66"/>
      <c r="C27" s="64" t="s">
        <v>24</v>
      </c>
      <c r="D27" s="67">
        <f t="shared" si="0"/>
        <v>5424</v>
      </c>
      <c r="E27" s="70">
        <f t="shared" si="1"/>
        <v>107</v>
      </c>
      <c r="F27" s="70">
        <f>F25-F26</f>
        <v>107</v>
      </c>
      <c r="G27" s="70">
        <f>G25-G26</f>
        <v>0</v>
      </c>
      <c r="H27" s="70">
        <f>H25-H26</f>
        <v>0</v>
      </c>
      <c r="I27" s="70">
        <f t="shared" si="2"/>
        <v>1829</v>
      </c>
      <c r="J27" s="70">
        <f>J25-J26</f>
        <v>0</v>
      </c>
      <c r="K27" s="70">
        <f>K25-K26</f>
        <v>171</v>
      </c>
      <c r="L27" s="70">
        <f>L25-L26</f>
        <v>1658</v>
      </c>
      <c r="M27" s="70">
        <f t="shared" si="3"/>
        <v>3486</v>
      </c>
      <c r="N27" s="70">
        <f t="shared" ref="N27:T27" si="11">N25-N26</f>
        <v>1339</v>
      </c>
      <c r="O27" s="70">
        <f t="shared" si="11"/>
        <v>125</v>
      </c>
      <c r="P27" s="70">
        <f t="shared" si="11"/>
        <v>165</v>
      </c>
      <c r="Q27" s="70">
        <f t="shared" si="11"/>
        <v>5</v>
      </c>
      <c r="R27" s="70">
        <f t="shared" si="11"/>
        <v>1737</v>
      </c>
      <c r="S27" s="70">
        <f t="shared" si="11"/>
        <v>115</v>
      </c>
      <c r="T27" s="70">
        <f t="shared" si="11"/>
        <v>2</v>
      </c>
      <c r="U27" s="81"/>
      <c r="V27" s="81"/>
      <c r="W27" s="81"/>
    </row>
    <row r="28" spans="1:23" s="63" customFormat="1" ht="18.75" customHeight="1" x14ac:dyDescent="0.2">
      <c r="A28" s="128" t="s">
        <v>81</v>
      </c>
      <c r="B28" s="122" t="s">
        <v>114</v>
      </c>
      <c r="C28" s="123"/>
      <c r="D28" s="68">
        <v>11298</v>
      </c>
      <c r="E28" s="71">
        <v>204</v>
      </c>
      <c r="F28" s="68">
        <v>193</v>
      </c>
      <c r="G28" s="68">
        <v>5</v>
      </c>
      <c r="H28" s="68">
        <v>6</v>
      </c>
      <c r="I28" s="68">
        <v>4002</v>
      </c>
      <c r="J28" s="68">
        <v>0</v>
      </c>
      <c r="K28" s="68">
        <v>826</v>
      </c>
      <c r="L28" s="68">
        <v>3176</v>
      </c>
      <c r="M28" s="68">
        <v>6822</v>
      </c>
      <c r="N28" s="68">
        <v>1761</v>
      </c>
      <c r="O28" s="68">
        <v>258</v>
      </c>
      <c r="P28" s="68">
        <v>984</v>
      </c>
      <c r="Q28" s="68">
        <v>45</v>
      </c>
      <c r="R28" s="68">
        <v>3378</v>
      </c>
      <c r="S28" s="68">
        <v>396</v>
      </c>
      <c r="T28" s="68">
        <v>270</v>
      </c>
      <c r="U28" s="81"/>
      <c r="V28" s="81"/>
      <c r="W28" s="81"/>
    </row>
    <row r="29" spans="1:23" s="63" customFormat="1" ht="18.75" customHeight="1" x14ac:dyDescent="0.2">
      <c r="A29" s="129"/>
      <c r="B29" s="65"/>
      <c r="C29" s="64" t="s">
        <v>113</v>
      </c>
      <c r="D29" s="68">
        <v>6378</v>
      </c>
      <c r="E29" s="71">
        <v>129</v>
      </c>
      <c r="F29" s="68">
        <v>121</v>
      </c>
      <c r="G29" s="68">
        <v>3</v>
      </c>
      <c r="H29" s="68">
        <v>5</v>
      </c>
      <c r="I29" s="68">
        <v>2611</v>
      </c>
      <c r="J29" s="68">
        <v>0</v>
      </c>
      <c r="K29" s="68">
        <v>686</v>
      </c>
      <c r="L29" s="68">
        <v>1925</v>
      </c>
      <c r="M29" s="68">
        <v>3510</v>
      </c>
      <c r="N29" s="68">
        <v>846</v>
      </c>
      <c r="O29" s="68">
        <v>138</v>
      </c>
      <c r="P29" s="68">
        <v>834</v>
      </c>
      <c r="Q29" s="68">
        <v>39</v>
      </c>
      <c r="R29" s="68">
        <v>1356</v>
      </c>
      <c r="S29" s="68">
        <v>297</v>
      </c>
      <c r="T29" s="68">
        <v>128</v>
      </c>
      <c r="U29" s="81"/>
      <c r="V29" s="81"/>
      <c r="W29" s="81"/>
    </row>
    <row r="30" spans="1:23" s="63" customFormat="1" ht="18.75" customHeight="1" x14ac:dyDescent="0.2">
      <c r="A30" s="129"/>
      <c r="B30" s="66"/>
      <c r="C30" s="64" t="s">
        <v>24</v>
      </c>
      <c r="D30" s="68">
        <v>4920</v>
      </c>
      <c r="E30" s="71">
        <v>75</v>
      </c>
      <c r="F30" s="68">
        <v>72</v>
      </c>
      <c r="G30" s="68">
        <v>2</v>
      </c>
      <c r="H30" s="68">
        <v>1</v>
      </c>
      <c r="I30" s="68">
        <v>1391</v>
      </c>
      <c r="J30" s="68">
        <v>0</v>
      </c>
      <c r="K30" s="68">
        <v>140</v>
      </c>
      <c r="L30" s="68">
        <v>1251</v>
      </c>
      <c r="M30" s="68">
        <v>3312</v>
      </c>
      <c r="N30" s="68">
        <v>915</v>
      </c>
      <c r="O30" s="68">
        <v>120</v>
      </c>
      <c r="P30" s="68">
        <v>150</v>
      </c>
      <c r="Q30" s="68">
        <v>6</v>
      </c>
      <c r="R30" s="68">
        <v>2022</v>
      </c>
      <c r="S30" s="68">
        <v>99</v>
      </c>
      <c r="T30" s="68">
        <v>142</v>
      </c>
      <c r="U30" s="81"/>
      <c r="V30" s="81"/>
      <c r="W30" s="81"/>
    </row>
    <row r="31" spans="1:23" s="63" customFormat="1" ht="18.75" customHeight="1" x14ac:dyDescent="0.2">
      <c r="A31" s="128" t="s">
        <v>225</v>
      </c>
      <c r="B31" s="122" t="s">
        <v>114</v>
      </c>
      <c r="C31" s="123"/>
      <c r="D31" s="68">
        <v>10993</v>
      </c>
      <c r="E31" s="70">
        <f>SUBTOTAL(9,F31:H31)</f>
        <v>196</v>
      </c>
      <c r="F31" s="68">
        <v>185</v>
      </c>
      <c r="G31" s="68">
        <v>5</v>
      </c>
      <c r="H31" s="68">
        <v>6</v>
      </c>
      <c r="I31" s="70">
        <f>SUBTOTAL(9,J31:L31)</f>
        <v>3796</v>
      </c>
      <c r="J31" s="68">
        <v>0</v>
      </c>
      <c r="K31" s="68">
        <v>803</v>
      </c>
      <c r="L31" s="68">
        <v>2993</v>
      </c>
      <c r="M31" s="70">
        <f>SUBTOTAL(9,N31:S31)</f>
        <v>6687</v>
      </c>
      <c r="N31" s="68">
        <v>2057</v>
      </c>
      <c r="O31" s="68">
        <v>262</v>
      </c>
      <c r="P31" s="68">
        <v>941</v>
      </c>
      <c r="Q31" s="68">
        <v>36</v>
      </c>
      <c r="R31" s="68">
        <v>3037</v>
      </c>
      <c r="S31" s="68">
        <v>354</v>
      </c>
      <c r="T31" s="68">
        <f>D31-E31-I31-M31</f>
        <v>314</v>
      </c>
      <c r="U31" s="81"/>
      <c r="V31" s="81"/>
      <c r="W31" s="81"/>
    </row>
    <row r="32" spans="1:23" s="63" customFormat="1" ht="18.75" customHeight="1" x14ac:dyDescent="0.2">
      <c r="A32" s="129"/>
      <c r="B32" s="65"/>
      <c r="C32" s="64" t="s">
        <v>113</v>
      </c>
      <c r="D32" s="68">
        <v>6111</v>
      </c>
      <c r="E32" s="70">
        <f>SUBTOTAL(9,F32:H32)</f>
        <v>128</v>
      </c>
      <c r="F32" s="68">
        <v>118</v>
      </c>
      <c r="G32" s="68">
        <v>5</v>
      </c>
      <c r="H32" s="68">
        <v>5</v>
      </c>
      <c r="I32" s="70">
        <f>SUBTOTAL(9,J32:L32)</f>
        <v>2439</v>
      </c>
      <c r="J32" s="68">
        <v>0</v>
      </c>
      <c r="K32" s="68">
        <v>656</v>
      </c>
      <c r="L32" s="68">
        <v>1783</v>
      </c>
      <c r="M32" s="70">
        <f>SUBTOTAL(9,N32:S32)</f>
        <v>3361</v>
      </c>
      <c r="N32" s="68">
        <v>909</v>
      </c>
      <c r="O32" s="68">
        <v>142</v>
      </c>
      <c r="P32" s="68">
        <v>798</v>
      </c>
      <c r="Q32" s="68">
        <v>28</v>
      </c>
      <c r="R32" s="68">
        <v>1218</v>
      </c>
      <c r="S32" s="68">
        <v>266</v>
      </c>
      <c r="T32" s="68">
        <f>D32-E32-I32-M32</f>
        <v>183</v>
      </c>
      <c r="U32" s="81"/>
      <c r="V32" s="81"/>
      <c r="W32" s="81"/>
    </row>
    <row r="33" spans="1:23" s="63" customFormat="1" ht="18.75" customHeight="1" x14ac:dyDescent="0.2">
      <c r="A33" s="129"/>
      <c r="B33" s="66"/>
      <c r="C33" s="64" t="s">
        <v>24</v>
      </c>
      <c r="D33" s="68">
        <v>4882</v>
      </c>
      <c r="E33" s="70">
        <f>SUBTOTAL(9,F33:H33)</f>
        <v>68</v>
      </c>
      <c r="F33" s="68">
        <v>67</v>
      </c>
      <c r="G33" s="68">
        <v>0</v>
      </c>
      <c r="H33" s="68">
        <v>1</v>
      </c>
      <c r="I33" s="70">
        <f>SUBTOTAL(9,J33:L33)</f>
        <v>1357</v>
      </c>
      <c r="J33" s="68">
        <v>0</v>
      </c>
      <c r="K33" s="68">
        <v>147</v>
      </c>
      <c r="L33" s="68">
        <v>1210</v>
      </c>
      <c r="M33" s="70">
        <f>SUBTOTAL(9,N33:S33)</f>
        <v>3326</v>
      </c>
      <c r="N33" s="68">
        <v>1148</v>
      </c>
      <c r="O33" s="68">
        <v>120</v>
      </c>
      <c r="P33" s="68">
        <v>143</v>
      </c>
      <c r="Q33" s="68">
        <v>8</v>
      </c>
      <c r="R33" s="68">
        <v>1819</v>
      </c>
      <c r="S33" s="68">
        <v>88</v>
      </c>
      <c r="T33" s="68">
        <f>D33-E33-I33-M33</f>
        <v>131</v>
      </c>
      <c r="U33" s="81"/>
      <c r="V33" s="81"/>
      <c r="W33" s="81"/>
    </row>
    <row r="34" spans="1:23" ht="18.75" customHeight="1" x14ac:dyDescent="0.2">
      <c r="A34" s="128" t="s">
        <v>249</v>
      </c>
      <c r="B34" s="122" t="s">
        <v>114</v>
      </c>
      <c r="C34" s="123"/>
      <c r="D34" s="68">
        <v>10592</v>
      </c>
      <c r="E34" s="70">
        <v>163</v>
      </c>
      <c r="F34" s="68">
        <v>157</v>
      </c>
      <c r="G34" s="68">
        <v>6</v>
      </c>
      <c r="H34" s="68">
        <v>1</v>
      </c>
      <c r="I34" s="70">
        <v>3688</v>
      </c>
      <c r="J34" s="68">
        <v>0</v>
      </c>
      <c r="K34" s="68">
        <v>830</v>
      </c>
      <c r="L34" s="68">
        <v>2858</v>
      </c>
      <c r="M34" s="70">
        <v>5715</v>
      </c>
      <c r="N34" s="68">
        <v>1963</v>
      </c>
      <c r="O34" s="68">
        <v>274</v>
      </c>
      <c r="P34" s="68">
        <v>936</v>
      </c>
      <c r="Q34" s="68">
        <v>34</v>
      </c>
      <c r="R34" s="68">
        <v>655</v>
      </c>
      <c r="S34" s="68">
        <v>331</v>
      </c>
      <c r="T34" s="68">
        <v>55</v>
      </c>
    </row>
    <row r="35" spans="1:23" ht="18.75" customHeight="1" x14ac:dyDescent="0.2">
      <c r="A35" s="129"/>
      <c r="B35" s="65"/>
      <c r="C35" s="64" t="s">
        <v>113</v>
      </c>
      <c r="D35" s="68">
        <v>5756</v>
      </c>
      <c r="E35" s="70">
        <v>104</v>
      </c>
      <c r="F35" s="68">
        <v>99</v>
      </c>
      <c r="G35" s="68">
        <v>5</v>
      </c>
      <c r="H35" s="68">
        <v>1</v>
      </c>
      <c r="I35" s="70">
        <v>2388</v>
      </c>
      <c r="J35" s="68">
        <v>0</v>
      </c>
      <c r="K35" s="68">
        <v>668</v>
      </c>
      <c r="L35" s="68">
        <v>1720</v>
      </c>
      <c r="M35" s="70">
        <v>2418</v>
      </c>
      <c r="N35" s="68">
        <v>843</v>
      </c>
      <c r="O35" s="68">
        <v>142</v>
      </c>
      <c r="P35" s="68">
        <v>781</v>
      </c>
      <c r="Q35" s="68">
        <v>31</v>
      </c>
      <c r="R35" s="68">
        <v>431</v>
      </c>
      <c r="S35" s="68">
        <v>246</v>
      </c>
      <c r="T35" s="68">
        <v>33</v>
      </c>
    </row>
    <row r="36" spans="1:23" ht="18.75" customHeight="1" x14ac:dyDescent="0.2">
      <c r="A36" s="129"/>
      <c r="B36" s="66"/>
      <c r="C36" s="64" t="s">
        <v>24</v>
      </c>
      <c r="D36" s="68">
        <v>4836</v>
      </c>
      <c r="E36" s="70">
        <v>59</v>
      </c>
      <c r="F36" s="68">
        <v>58</v>
      </c>
      <c r="G36" s="68">
        <v>1</v>
      </c>
      <c r="H36" s="68">
        <v>0</v>
      </c>
      <c r="I36" s="70">
        <v>1300</v>
      </c>
      <c r="J36" s="68">
        <v>0</v>
      </c>
      <c r="K36" s="68">
        <v>162</v>
      </c>
      <c r="L36" s="68">
        <v>1138</v>
      </c>
      <c r="M36" s="70">
        <v>3297</v>
      </c>
      <c r="N36" s="68">
        <f t="shared" ref="N36:T36" si="12">N34-N35</f>
        <v>1120</v>
      </c>
      <c r="O36" s="68">
        <f t="shared" si="12"/>
        <v>132</v>
      </c>
      <c r="P36" s="68">
        <f t="shared" si="12"/>
        <v>155</v>
      </c>
      <c r="Q36" s="68">
        <f t="shared" si="12"/>
        <v>3</v>
      </c>
      <c r="R36" s="68">
        <f t="shared" si="12"/>
        <v>224</v>
      </c>
      <c r="S36" s="68">
        <f t="shared" si="12"/>
        <v>85</v>
      </c>
      <c r="T36" s="68">
        <f t="shared" si="12"/>
        <v>22</v>
      </c>
    </row>
    <row r="37" spans="1:23" x14ac:dyDescent="0.2">
      <c r="A37" s="1" t="s">
        <v>55</v>
      </c>
      <c r="N37" s="76"/>
      <c r="P37" s="76"/>
    </row>
  </sheetData>
  <mergeCells count="29">
    <mergeCell ref="T2:T3"/>
    <mergeCell ref="A4:A6"/>
    <mergeCell ref="A7:A9"/>
    <mergeCell ref="A10:A12"/>
    <mergeCell ref="A13:A15"/>
    <mergeCell ref="B25:C25"/>
    <mergeCell ref="B28:C28"/>
    <mergeCell ref="B31:C31"/>
    <mergeCell ref="B34:C34"/>
    <mergeCell ref="A2:A3"/>
    <mergeCell ref="B2:C3"/>
    <mergeCell ref="A16:A18"/>
    <mergeCell ref="A19:A21"/>
    <mergeCell ref="A22:A24"/>
    <mergeCell ref="A25:A27"/>
    <mergeCell ref="A28:A30"/>
    <mergeCell ref="A31:A33"/>
    <mergeCell ref="A34:A36"/>
    <mergeCell ref="B10:C10"/>
    <mergeCell ref="B13:C13"/>
    <mergeCell ref="B16:C16"/>
    <mergeCell ref="B19:C19"/>
    <mergeCell ref="B22:C22"/>
    <mergeCell ref="E2:H2"/>
    <mergeCell ref="I2:L2"/>
    <mergeCell ref="M2:S2"/>
    <mergeCell ref="B4:C4"/>
    <mergeCell ref="B7:C7"/>
    <mergeCell ref="D2:D3"/>
  </mergeCells>
  <phoneticPr fontId="3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9"/>
  <sheetViews>
    <sheetView tabSelected="1" view="pageBreakPreview" zoomScale="85" zoomScaleNormal="75" zoomScaleSheetLayoutView="85" workbookViewId="0">
      <pane ySplit="2" topLeftCell="A53" activePane="bottomLeft" state="frozen"/>
      <selection pane="bottomLeft"/>
    </sheetView>
  </sheetViews>
  <sheetFormatPr defaultColWidth="9" defaultRowHeight="13.2" x14ac:dyDescent="0.2"/>
  <cols>
    <col min="1" max="1" width="11.21875" style="1" customWidth="1"/>
    <col min="2" max="2" width="17.109375" style="1" bestFit="1" customWidth="1"/>
    <col min="3" max="3" width="11.6640625" style="1" customWidth="1"/>
    <col min="4" max="16" width="10.6640625" style="1" customWidth="1"/>
    <col min="17" max="17" width="11.44140625" style="1" bestFit="1" customWidth="1"/>
    <col min="18" max="18" width="5.6640625" style="1" bestFit="1" customWidth="1"/>
    <col min="19" max="19" width="9.21875" style="1" customWidth="1"/>
    <col min="20" max="20" width="9" style="1" customWidth="1"/>
    <col min="21" max="16384" width="9" style="1"/>
  </cols>
  <sheetData>
    <row r="1" spans="1:16" x14ac:dyDescent="0.2">
      <c r="A1" s="3" t="s">
        <v>150</v>
      </c>
    </row>
    <row r="2" spans="1:16" ht="48" x14ac:dyDescent="0.2">
      <c r="A2" s="4" t="s">
        <v>149</v>
      </c>
      <c r="B2" s="53" t="s">
        <v>148</v>
      </c>
      <c r="C2" s="4" t="s">
        <v>74</v>
      </c>
      <c r="D2" s="4" t="s">
        <v>76</v>
      </c>
      <c r="E2" s="7" t="s">
        <v>146</v>
      </c>
      <c r="F2" s="7" t="s">
        <v>144</v>
      </c>
      <c r="G2" s="4" t="s">
        <v>143</v>
      </c>
      <c r="H2" s="4" t="s">
        <v>77</v>
      </c>
      <c r="I2" s="4" t="s">
        <v>63</v>
      </c>
      <c r="J2" s="82" t="s">
        <v>142</v>
      </c>
      <c r="K2" s="7" t="s">
        <v>140</v>
      </c>
      <c r="L2" s="77" t="s">
        <v>153</v>
      </c>
      <c r="M2" s="77" t="s">
        <v>138</v>
      </c>
      <c r="N2" s="4" t="s">
        <v>136</v>
      </c>
      <c r="O2" s="4" t="s">
        <v>49</v>
      </c>
      <c r="P2" s="4" t="s">
        <v>18</v>
      </c>
    </row>
    <row r="3" spans="1:16" hidden="1" x14ac:dyDescent="0.2">
      <c r="A3" s="87" t="s">
        <v>37</v>
      </c>
      <c r="B3" s="10" t="s">
        <v>134</v>
      </c>
      <c r="C3" s="70">
        <v>7429</v>
      </c>
      <c r="D3" s="70">
        <v>1001</v>
      </c>
      <c r="E3" s="70">
        <v>5</v>
      </c>
      <c r="F3" s="70">
        <v>0</v>
      </c>
      <c r="G3" s="70">
        <v>0</v>
      </c>
      <c r="H3" s="70">
        <v>447</v>
      </c>
      <c r="I3" s="70">
        <v>0</v>
      </c>
      <c r="J3" s="70">
        <v>909</v>
      </c>
      <c r="K3" s="70">
        <v>114</v>
      </c>
      <c r="L3" s="70">
        <v>449</v>
      </c>
      <c r="M3" s="70">
        <v>33</v>
      </c>
      <c r="N3" s="70">
        <v>703</v>
      </c>
      <c r="O3" s="70">
        <v>260</v>
      </c>
      <c r="P3" s="70">
        <v>5</v>
      </c>
    </row>
    <row r="4" spans="1:16" hidden="1" x14ac:dyDescent="0.2">
      <c r="A4" s="112"/>
      <c r="B4" s="10" t="s">
        <v>19</v>
      </c>
      <c r="C4" s="70">
        <v>4368</v>
      </c>
      <c r="D4" s="70">
        <v>8</v>
      </c>
      <c r="E4" s="70">
        <v>1</v>
      </c>
      <c r="F4" s="70">
        <v>0</v>
      </c>
      <c r="G4" s="70">
        <v>0</v>
      </c>
      <c r="H4" s="70">
        <v>329</v>
      </c>
      <c r="I4" s="70">
        <v>2066</v>
      </c>
      <c r="J4" s="70">
        <v>507</v>
      </c>
      <c r="K4" s="70">
        <v>107</v>
      </c>
      <c r="L4" s="70">
        <v>429</v>
      </c>
      <c r="M4" s="70">
        <v>31</v>
      </c>
      <c r="N4" s="70">
        <v>523</v>
      </c>
      <c r="O4" s="70">
        <v>260</v>
      </c>
      <c r="P4" s="70">
        <v>2</v>
      </c>
    </row>
    <row r="5" spans="1:16" hidden="1" x14ac:dyDescent="0.2">
      <c r="A5" s="112"/>
      <c r="B5" s="10" t="s">
        <v>135</v>
      </c>
      <c r="C5" s="70">
        <v>2112</v>
      </c>
      <c r="D5" s="70">
        <v>0</v>
      </c>
      <c r="E5" s="70">
        <v>4</v>
      </c>
      <c r="F5" s="70">
        <v>0</v>
      </c>
      <c r="G5" s="70">
        <v>0</v>
      </c>
      <c r="H5" s="70">
        <v>106</v>
      </c>
      <c r="I5" s="70">
        <v>1158</v>
      </c>
      <c r="J5" s="70">
        <v>221</v>
      </c>
      <c r="K5" s="70">
        <v>6</v>
      </c>
      <c r="L5" s="70">
        <v>16</v>
      </c>
      <c r="M5" s="70">
        <v>2</v>
      </c>
      <c r="N5" s="70">
        <v>147</v>
      </c>
      <c r="O5" s="70">
        <v>0</v>
      </c>
      <c r="P5" s="70">
        <v>2</v>
      </c>
    </row>
    <row r="6" spans="1:16" hidden="1" x14ac:dyDescent="0.2">
      <c r="A6" s="112"/>
      <c r="B6" s="10" t="s">
        <v>71</v>
      </c>
      <c r="C6" s="70">
        <v>949</v>
      </c>
      <c r="D6" s="70">
        <v>0</v>
      </c>
      <c r="E6" s="70">
        <v>0</v>
      </c>
      <c r="F6" s="70">
        <v>0</v>
      </c>
      <c r="G6" s="70">
        <v>0</v>
      </c>
      <c r="H6" s="70">
        <v>12</v>
      </c>
      <c r="I6" s="70">
        <v>279</v>
      </c>
      <c r="J6" s="70">
        <v>181</v>
      </c>
      <c r="K6" s="70">
        <v>1</v>
      </c>
      <c r="L6" s="70">
        <v>4</v>
      </c>
      <c r="M6" s="70">
        <v>0</v>
      </c>
      <c r="N6" s="70">
        <v>33</v>
      </c>
      <c r="O6" s="70">
        <v>0</v>
      </c>
      <c r="P6" s="70">
        <v>1</v>
      </c>
    </row>
    <row r="7" spans="1:16" hidden="1" x14ac:dyDescent="0.2">
      <c r="A7" s="88"/>
      <c r="B7" s="10" t="s">
        <v>120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</row>
    <row r="8" spans="1:16" x14ac:dyDescent="0.2">
      <c r="A8" s="87" t="s">
        <v>32</v>
      </c>
      <c r="B8" s="10" t="s">
        <v>134</v>
      </c>
      <c r="C8" s="70">
        <v>8735</v>
      </c>
      <c r="D8" s="70">
        <v>561</v>
      </c>
      <c r="E8" s="70">
        <v>2</v>
      </c>
      <c r="F8" s="70">
        <v>2</v>
      </c>
      <c r="G8" s="70">
        <v>2</v>
      </c>
      <c r="H8" s="70">
        <v>627</v>
      </c>
      <c r="I8" s="70">
        <v>3931</v>
      </c>
      <c r="J8" s="70">
        <v>1424</v>
      </c>
      <c r="K8" s="70">
        <v>193</v>
      </c>
      <c r="L8" s="70">
        <v>570</v>
      </c>
      <c r="M8" s="70">
        <v>40</v>
      </c>
      <c r="N8" s="70">
        <v>972</v>
      </c>
      <c r="O8" s="70">
        <v>367</v>
      </c>
      <c r="P8" s="70">
        <v>44</v>
      </c>
    </row>
    <row r="9" spans="1:16" x14ac:dyDescent="0.2">
      <c r="A9" s="112"/>
      <c r="B9" s="10" t="s">
        <v>19</v>
      </c>
      <c r="C9" s="70">
        <v>6127</v>
      </c>
      <c r="D9" s="70">
        <v>18</v>
      </c>
      <c r="E9" s="70">
        <v>2</v>
      </c>
      <c r="F9" s="70">
        <v>0</v>
      </c>
      <c r="G9" s="70">
        <v>1</v>
      </c>
      <c r="H9" s="70">
        <v>453</v>
      </c>
      <c r="I9" s="70">
        <v>2796</v>
      </c>
      <c r="J9" s="70">
        <v>950</v>
      </c>
      <c r="K9" s="70">
        <v>184</v>
      </c>
      <c r="L9" s="70">
        <v>548</v>
      </c>
      <c r="M9" s="70">
        <v>40</v>
      </c>
      <c r="N9" s="70">
        <v>765</v>
      </c>
      <c r="O9" s="70">
        <v>367</v>
      </c>
      <c r="P9" s="70">
        <v>3</v>
      </c>
    </row>
    <row r="10" spans="1:16" x14ac:dyDescent="0.2">
      <c r="A10" s="112"/>
      <c r="B10" s="10" t="s">
        <v>135</v>
      </c>
      <c r="C10" s="70">
        <v>1821</v>
      </c>
      <c r="D10" s="70">
        <v>369</v>
      </c>
      <c r="E10" s="70">
        <v>0</v>
      </c>
      <c r="F10" s="70">
        <v>1</v>
      </c>
      <c r="G10" s="70">
        <v>1</v>
      </c>
      <c r="H10" s="70">
        <v>141</v>
      </c>
      <c r="I10" s="70">
        <v>843</v>
      </c>
      <c r="J10" s="70">
        <v>271</v>
      </c>
      <c r="K10" s="70">
        <v>6</v>
      </c>
      <c r="L10" s="70">
        <v>16</v>
      </c>
      <c r="M10" s="70">
        <v>0</v>
      </c>
      <c r="N10" s="70">
        <v>173</v>
      </c>
      <c r="O10" s="70">
        <v>0</v>
      </c>
      <c r="P10" s="70">
        <v>0</v>
      </c>
    </row>
    <row r="11" spans="1:16" x14ac:dyDescent="0.2">
      <c r="A11" s="112"/>
      <c r="B11" s="10" t="s">
        <v>71</v>
      </c>
      <c r="C11" s="70">
        <v>750</v>
      </c>
      <c r="D11" s="70">
        <v>174</v>
      </c>
      <c r="E11" s="70">
        <v>0</v>
      </c>
      <c r="F11" s="70">
        <v>1</v>
      </c>
      <c r="G11" s="70">
        <v>0</v>
      </c>
      <c r="H11" s="70">
        <v>33</v>
      </c>
      <c r="I11" s="70">
        <v>292</v>
      </c>
      <c r="J11" s="70">
        <v>203</v>
      </c>
      <c r="K11" s="70">
        <v>3</v>
      </c>
      <c r="L11" s="70">
        <v>6</v>
      </c>
      <c r="M11" s="70">
        <v>0</v>
      </c>
      <c r="N11" s="70">
        <v>34</v>
      </c>
      <c r="O11" s="70">
        <v>0</v>
      </c>
      <c r="P11" s="70">
        <v>4</v>
      </c>
    </row>
    <row r="12" spans="1:16" x14ac:dyDescent="0.2">
      <c r="A12" s="88"/>
      <c r="B12" s="10" t="s">
        <v>120</v>
      </c>
      <c r="C12" s="70">
        <v>37</v>
      </c>
      <c r="D12" s="70">
        <v>0</v>
      </c>
      <c r="E12" s="70">
        <v>0</v>
      </c>
      <c r="F12" s="70">
        <v>0</v>
      </c>
      <c r="G12" s="70">
        <v>0</v>
      </c>
      <c r="H12" s="70">
        <v>0</v>
      </c>
      <c r="I12" s="70">
        <v>0</v>
      </c>
      <c r="J12" s="70">
        <v>0</v>
      </c>
      <c r="K12" s="70">
        <v>0</v>
      </c>
      <c r="L12" s="70">
        <v>0</v>
      </c>
      <c r="M12" s="70">
        <v>0</v>
      </c>
      <c r="N12" s="70">
        <v>0</v>
      </c>
      <c r="O12" s="70">
        <v>0</v>
      </c>
      <c r="P12" s="70">
        <v>37</v>
      </c>
    </row>
    <row r="13" spans="1:16" x14ac:dyDescent="0.2">
      <c r="A13" s="87" t="s">
        <v>39</v>
      </c>
      <c r="B13" s="10" t="s">
        <v>134</v>
      </c>
      <c r="C13" s="70">
        <v>10382</v>
      </c>
      <c r="D13" s="70">
        <v>388</v>
      </c>
      <c r="E13" s="70">
        <v>2</v>
      </c>
      <c r="F13" s="70">
        <v>4</v>
      </c>
      <c r="G13" s="70">
        <v>4</v>
      </c>
      <c r="H13" s="70">
        <v>799</v>
      </c>
      <c r="I13" s="70">
        <v>4653</v>
      </c>
      <c r="J13" s="70">
        <v>1836</v>
      </c>
      <c r="K13" s="70">
        <v>221</v>
      </c>
      <c r="L13" s="70">
        <v>705</v>
      </c>
      <c r="M13" s="70">
        <v>46</v>
      </c>
      <c r="N13" s="70">
        <v>1290</v>
      </c>
      <c r="O13" s="70">
        <v>433</v>
      </c>
      <c r="P13" s="70">
        <v>1</v>
      </c>
    </row>
    <row r="14" spans="1:16" x14ac:dyDescent="0.2">
      <c r="A14" s="112"/>
      <c r="B14" s="10" t="s">
        <v>19</v>
      </c>
      <c r="C14" s="70">
        <v>7424</v>
      </c>
      <c r="D14" s="70">
        <v>11</v>
      </c>
      <c r="E14" s="70">
        <v>2</v>
      </c>
      <c r="F14" s="70">
        <v>0</v>
      </c>
      <c r="G14" s="70">
        <v>3</v>
      </c>
      <c r="H14" s="70">
        <v>566</v>
      </c>
      <c r="I14" s="70">
        <v>3263</v>
      </c>
      <c r="J14" s="70">
        <v>1203</v>
      </c>
      <c r="K14" s="70">
        <v>210</v>
      </c>
      <c r="L14" s="70">
        <v>664</v>
      </c>
      <c r="M14" s="70">
        <v>46</v>
      </c>
      <c r="N14" s="70">
        <v>1023</v>
      </c>
      <c r="O14" s="70">
        <v>433</v>
      </c>
      <c r="P14" s="70">
        <v>0</v>
      </c>
    </row>
    <row r="15" spans="1:16" x14ac:dyDescent="0.2">
      <c r="A15" s="112"/>
      <c r="B15" s="10" t="s">
        <v>135</v>
      </c>
      <c r="C15" s="70">
        <v>2130</v>
      </c>
      <c r="D15" s="70">
        <v>265</v>
      </c>
      <c r="E15" s="70">
        <v>0</v>
      </c>
      <c r="F15" s="70">
        <v>3</v>
      </c>
      <c r="G15" s="70">
        <v>1</v>
      </c>
      <c r="H15" s="70">
        <v>169</v>
      </c>
      <c r="I15" s="70">
        <v>1089</v>
      </c>
      <c r="J15" s="70">
        <v>366</v>
      </c>
      <c r="K15" s="70">
        <v>9</v>
      </c>
      <c r="L15" s="70">
        <v>30</v>
      </c>
      <c r="M15" s="70">
        <v>0</v>
      </c>
      <c r="N15" s="70">
        <v>198</v>
      </c>
      <c r="O15" s="70">
        <v>0</v>
      </c>
      <c r="P15" s="70">
        <v>0</v>
      </c>
    </row>
    <row r="16" spans="1:16" x14ac:dyDescent="0.2">
      <c r="A16" s="112"/>
      <c r="B16" s="10" t="s">
        <v>71</v>
      </c>
      <c r="C16" s="70">
        <v>828</v>
      </c>
      <c r="D16" s="70">
        <v>112</v>
      </c>
      <c r="E16" s="70">
        <v>0</v>
      </c>
      <c r="F16" s="70">
        <v>1</v>
      </c>
      <c r="G16" s="70">
        <v>0</v>
      </c>
      <c r="H16" s="70">
        <v>64</v>
      </c>
      <c r="I16" s="70">
        <v>301</v>
      </c>
      <c r="J16" s="70">
        <v>267</v>
      </c>
      <c r="K16" s="70">
        <v>2</v>
      </c>
      <c r="L16" s="70">
        <v>11</v>
      </c>
      <c r="M16" s="70">
        <v>0</v>
      </c>
      <c r="N16" s="70">
        <v>69</v>
      </c>
      <c r="O16" s="70">
        <v>0</v>
      </c>
      <c r="P16" s="70">
        <v>1</v>
      </c>
    </row>
    <row r="17" spans="1:16" x14ac:dyDescent="0.2">
      <c r="A17" s="88"/>
      <c r="B17" s="10" t="s">
        <v>120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  <c r="H17" s="70">
        <v>0</v>
      </c>
      <c r="I17" s="70">
        <v>0</v>
      </c>
      <c r="J17" s="70">
        <v>0</v>
      </c>
      <c r="K17" s="70">
        <v>0</v>
      </c>
      <c r="L17" s="70">
        <v>0</v>
      </c>
      <c r="M17" s="70">
        <v>0</v>
      </c>
      <c r="N17" s="70">
        <v>0</v>
      </c>
      <c r="O17" s="70">
        <v>0</v>
      </c>
      <c r="P17" s="70">
        <v>0</v>
      </c>
    </row>
    <row r="18" spans="1:16" x14ac:dyDescent="0.2">
      <c r="A18" s="87" t="s">
        <v>6</v>
      </c>
      <c r="B18" s="10" t="s">
        <v>134</v>
      </c>
      <c r="C18" s="70">
        <v>11509</v>
      </c>
      <c r="D18" s="70">
        <v>455</v>
      </c>
      <c r="E18" s="70">
        <v>4</v>
      </c>
      <c r="F18" s="70">
        <v>2</v>
      </c>
      <c r="G18" s="70">
        <v>1</v>
      </c>
      <c r="H18" s="70">
        <v>784</v>
      </c>
      <c r="I18" s="70">
        <v>4919</v>
      </c>
      <c r="J18" s="70">
        <v>2016</v>
      </c>
      <c r="K18" s="70">
        <v>245</v>
      </c>
      <c r="L18" s="70">
        <v>815</v>
      </c>
      <c r="M18" s="70">
        <v>51</v>
      </c>
      <c r="N18" s="70">
        <v>1667</v>
      </c>
      <c r="O18" s="70">
        <v>540</v>
      </c>
      <c r="P18" s="70">
        <v>10</v>
      </c>
    </row>
    <row r="19" spans="1:16" x14ac:dyDescent="0.2">
      <c r="A19" s="112"/>
      <c r="B19" s="10" t="s">
        <v>19</v>
      </c>
      <c r="C19" s="70">
        <v>8715</v>
      </c>
      <c r="D19" s="70">
        <v>9</v>
      </c>
      <c r="E19" s="70">
        <v>3</v>
      </c>
      <c r="F19" s="70">
        <v>1</v>
      </c>
      <c r="G19" s="70">
        <v>1</v>
      </c>
      <c r="H19" s="70">
        <v>566</v>
      </c>
      <c r="I19" s="70">
        <v>3722</v>
      </c>
      <c r="J19" s="70">
        <v>1455</v>
      </c>
      <c r="K19" s="70">
        <v>234</v>
      </c>
      <c r="L19" s="70">
        <v>793</v>
      </c>
      <c r="M19" s="70">
        <v>51</v>
      </c>
      <c r="N19" s="70">
        <v>1332</v>
      </c>
      <c r="O19" s="70">
        <v>540</v>
      </c>
      <c r="P19" s="70">
        <v>8</v>
      </c>
    </row>
    <row r="20" spans="1:16" x14ac:dyDescent="0.2">
      <c r="A20" s="112"/>
      <c r="B20" s="10" t="s">
        <v>135</v>
      </c>
      <c r="C20" s="70">
        <v>2032</v>
      </c>
      <c r="D20" s="70">
        <v>294</v>
      </c>
      <c r="E20" s="70">
        <v>1</v>
      </c>
      <c r="F20" s="70">
        <v>1</v>
      </c>
      <c r="G20" s="70">
        <v>0</v>
      </c>
      <c r="H20" s="70">
        <v>171</v>
      </c>
      <c r="I20" s="70">
        <v>921</v>
      </c>
      <c r="J20" s="70">
        <v>353</v>
      </c>
      <c r="K20" s="70">
        <v>10</v>
      </c>
      <c r="L20" s="70">
        <v>15</v>
      </c>
      <c r="M20" s="70">
        <v>0</v>
      </c>
      <c r="N20" s="70">
        <v>264</v>
      </c>
      <c r="O20" s="70">
        <v>0</v>
      </c>
      <c r="P20" s="70">
        <v>2</v>
      </c>
    </row>
    <row r="21" spans="1:16" x14ac:dyDescent="0.2">
      <c r="A21" s="112"/>
      <c r="B21" s="10" t="s">
        <v>71</v>
      </c>
      <c r="C21" s="70">
        <v>762</v>
      </c>
      <c r="D21" s="70">
        <v>152</v>
      </c>
      <c r="E21" s="70">
        <v>0</v>
      </c>
      <c r="F21" s="70">
        <v>0</v>
      </c>
      <c r="G21" s="70">
        <v>0</v>
      </c>
      <c r="H21" s="70">
        <v>47</v>
      </c>
      <c r="I21" s="70">
        <v>276</v>
      </c>
      <c r="J21" s="70">
        <v>208</v>
      </c>
      <c r="K21" s="70">
        <v>1</v>
      </c>
      <c r="L21" s="70">
        <v>7</v>
      </c>
      <c r="M21" s="70">
        <v>0</v>
      </c>
      <c r="N21" s="70">
        <v>71</v>
      </c>
      <c r="O21" s="70">
        <v>0</v>
      </c>
      <c r="P21" s="70">
        <v>0</v>
      </c>
    </row>
    <row r="22" spans="1:16" x14ac:dyDescent="0.2">
      <c r="A22" s="88"/>
      <c r="B22" s="10" t="s">
        <v>120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  <c r="J22" s="70">
        <v>0</v>
      </c>
      <c r="K22" s="70">
        <v>0</v>
      </c>
      <c r="L22" s="70">
        <v>0</v>
      </c>
      <c r="M22" s="70">
        <v>0</v>
      </c>
      <c r="N22" s="70">
        <v>0</v>
      </c>
      <c r="O22" s="70">
        <v>0</v>
      </c>
      <c r="P22" s="70">
        <v>0</v>
      </c>
    </row>
    <row r="23" spans="1:16" x14ac:dyDescent="0.2">
      <c r="A23" s="87" t="s">
        <v>30</v>
      </c>
      <c r="B23" s="10" t="s">
        <v>134</v>
      </c>
      <c r="C23" s="70">
        <f t="shared" ref="C23:C28" si="0">SUM(D23:P23)</f>
        <v>12497</v>
      </c>
      <c r="D23" s="70">
        <f t="shared" ref="D23:P23" si="1">SUM(D24:D28)</f>
        <v>321</v>
      </c>
      <c r="E23" s="70">
        <f t="shared" si="1"/>
        <v>3</v>
      </c>
      <c r="F23" s="70">
        <f t="shared" si="1"/>
        <v>2</v>
      </c>
      <c r="G23" s="70">
        <f t="shared" si="1"/>
        <v>1</v>
      </c>
      <c r="H23" s="70">
        <f t="shared" si="1"/>
        <v>912</v>
      </c>
      <c r="I23" s="70">
        <f t="shared" si="1"/>
        <v>5366</v>
      </c>
      <c r="J23" s="70">
        <f t="shared" si="1"/>
        <v>2100</v>
      </c>
      <c r="K23" s="70">
        <f t="shared" si="1"/>
        <v>325</v>
      </c>
      <c r="L23" s="70">
        <f t="shared" si="1"/>
        <v>910</v>
      </c>
      <c r="M23" s="70">
        <f t="shared" si="1"/>
        <v>60</v>
      </c>
      <c r="N23" s="70">
        <f t="shared" si="1"/>
        <v>1979</v>
      </c>
      <c r="O23" s="70">
        <f t="shared" si="1"/>
        <v>507</v>
      </c>
      <c r="P23" s="70">
        <f t="shared" si="1"/>
        <v>11</v>
      </c>
    </row>
    <row r="24" spans="1:16" x14ac:dyDescent="0.2">
      <c r="A24" s="112"/>
      <c r="B24" s="10" t="s">
        <v>19</v>
      </c>
      <c r="C24" s="70">
        <f t="shared" si="0"/>
        <v>9343</v>
      </c>
      <c r="D24" s="70">
        <v>12</v>
      </c>
      <c r="E24" s="70">
        <v>3</v>
      </c>
      <c r="F24" s="70">
        <v>1</v>
      </c>
      <c r="G24" s="70">
        <v>1</v>
      </c>
      <c r="H24" s="70">
        <v>584</v>
      </c>
      <c r="I24" s="70">
        <v>4007</v>
      </c>
      <c r="J24" s="70">
        <v>1462</v>
      </c>
      <c r="K24" s="70">
        <v>290</v>
      </c>
      <c r="L24" s="70">
        <v>850</v>
      </c>
      <c r="M24" s="70">
        <v>60</v>
      </c>
      <c r="N24" s="70">
        <v>1557</v>
      </c>
      <c r="O24" s="70">
        <v>507</v>
      </c>
      <c r="P24" s="70">
        <v>9</v>
      </c>
    </row>
    <row r="25" spans="1:16" x14ac:dyDescent="0.2">
      <c r="A25" s="112"/>
      <c r="B25" s="51" t="s">
        <v>78</v>
      </c>
      <c r="C25" s="70">
        <f t="shared" si="0"/>
        <v>452</v>
      </c>
      <c r="D25" s="70">
        <v>2</v>
      </c>
      <c r="E25" s="70">
        <v>0</v>
      </c>
      <c r="F25" s="70">
        <v>0</v>
      </c>
      <c r="G25" s="70">
        <v>0</v>
      </c>
      <c r="H25" s="70">
        <v>83</v>
      </c>
      <c r="I25" s="70">
        <v>175</v>
      </c>
      <c r="J25" s="70">
        <v>103</v>
      </c>
      <c r="K25" s="70">
        <v>17</v>
      </c>
      <c r="L25" s="70">
        <v>23</v>
      </c>
      <c r="M25" s="70">
        <v>0</v>
      </c>
      <c r="N25" s="70">
        <v>49</v>
      </c>
      <c r="O25" s="70">
        <v>0</v>
      </c>
      <c r="P25" s="70">
        <v>0</v>
      </c>
    </row>
    <row r="26" spans="1:16" x14ac:dyDescent="0.2">
      <c r="A26" s="112"/>
      <c r="B26" s="51" t="s">
        <v>75</v>
      </c>
      <c r="C26" s="70">
        <f t="shared" si="0"/>
        <v>396</v>
      </c>
      <c r="D26" s="70">
        <v>5</v>
      </c>
      <c r="E26" s="70">
        <v>0</v>
      </c>
      <c r="F26" s="70">
        <v>0</v>
      </c>
      <c r="G26" s="70">
        <v>0</v>
      </c>
      <c r="H26" s="70">
        <v>89</v>
      </c>
      <c r="I26" s="70">
        <v>103</v>
      </c>
      <c r="J26" s="70">
        <v>102</v>
      </c>
      <c r="K26" s="70">
        <v>4</v>
      </c>
      <c r="L26" s="70">
        <v>7</v>
      </c>
      <c r="M26" s="70">
        <v>0</v>
      </c>
      <c r="N26" s="70">
        <v>86</v>
      </c>
      <c r="O26" s="70">
        <v>0</v>
      </c>
      <c r="P26" s="70">
        <v>0</v>
      </c>
    </row>
    <row r="27" spans="1:16" x14ac:dyDescent="0.2">
      <c r="A27" s="112"/>
      <c r="B27" s="51" t="s">
        <v>16</v>
      </c>
      <c r="C27" s="70">
        <f t="shared" si="0"/>
        <v>1596</v>
      </c>
      <c r="D27" s="70">
        <v>214</v>
      </c>
      <c r="E27" s="70">
        <v>0</v>
      </c>
      <c r="F27" s="70">
        <v>1</v>
      </c>
      <c r="G27" s="70">
        <v>0</v>
      </c>
      <c r="H27" s="70">
        <v>95</v>
      </c>
      <c r="I27" s="70">
        <v>817</v>
      </c>
      <c r="J27" s="70">
        <v>230</v>
      </c>
      <c r="K27" s="70">
        <v>13</v>
      </c>
      <c r="L27" s="70">
        <v>21</v>
      </c>
      <c r="M27" s="70">
        <v>0</v>
      </c>
      <c r="N27" s="70">
        <v>205</v>
      </c>
      <c r="O27" s="70">
        <v>0</v>
      </c>
      <c r="P27" s="70">
        <v>0</v>
      </c>
    </row>
    <row r="28" spans="1:16" x14ac:dyDescent="0.2">
      <c r="A28" s="112"/>
      <c r="B28" s="51" t="s">
        <v>71</v>
      </c>
      <c r="C28" s="70">
        <f t="shared" si="0"/>
        <v>710</v>
      </c>
      <c r="D28" s="70">
        <v>88</v>
      </c>
      <c r="E28" s="70">
        <v>0</v>
      </c>
      <c r="F28" s="70">
        <v>0</v>
      </c>
      <c r="G28" s="70">
        <v>0</v>
      </c>
      <c r="H28" s="70">
        <v>61</v>
      </c>
      <c r="I28" s="70">
        <v>264</v>
      </c>
      <c r="J28" s="70">
        <v>203</v>
      </c>
      <c r="K28" s="70">
        <v>1</v>
      </c>
      <c r="L28" s="70">
        <v>9</v>
      </c>
      <c r="M28" s="70">
        <v>0</v>
      </c>
      <c r="N28" s="70">
        <v>82</v>
      </c>
      <c r="O28" s="70">
        <v>0</v>
      </c>
      <c r="P28" s="70">
        <v>2</v>
      </c>
    </row>
    <row r="29" spans="1:16" x14ac:dyDescent="0.2">
      <c r="A29" s="88"/>
      <c r="B29" s="51" t="s">
        <v>34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  <c r="H29" s="70">
        <v>0</v>
      </c>
      <c r="I29" s="70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  <c r="P29" s="70">
        <v>0</v>
      </c>
    </row>
    <row r="30" spans="1:16" x14ac:dyDescent="0.2">
      <c r="A30" s="87" t="s">
        <v>40</v>
      </c>
      <c r="B30" s="51" t="s">
        <v>134</v>
      </c>
      <c r="C30" s="70">
        <f t="shared" ref="C30:P30" si="2">SUM(C31:C36)</f>
        <v>13110</v>
      </c>
      <c r="D30" s="70">
        <f t="shared" si="2"/>
        <v>316</v>
      </c>
      <c r="E30" s="70">
        <f t="shared" si="2"/>
        <v>2</v>
      </c>
      <c r="F30" s="70">
        <f t="shared" si="2"/>
        <v>4</v>
      </c>
      <c r="G30" s="70">
        <f t="shared" si="2"/>
        <v>0</v>
      </c>
      <c r="H30" s="70">
        <f t="shared" si="2"/>
        <v>1165</v>
      </c>
      <c r="I30" s="70">
        <f t="shared" si="2"/>
        <v>4880</v>
      </c>
      <c r="J30" s="70">
        <f t="shared" si="2"/>
        <v>2433</v>
      </c>
      <c r="K30" s="70">
        <f t="shared" si="2"/>
        <v>334</v>
      </c>
      <c r="L30" s="70">
        <f t="shared" si="2"/>
        <v>1050</v>
      </c>
      <c r="M30" s="70">
        <f t="shared" si="2"/>
        <v>59</v>
      </c>
      <c r="N30" s="70">
        <f t="shared" si="2"/>
        <v>2347</v>
      </c>
      <c r="O30" s="70">
        <f t="shared" si="2"/>
        <v>486</v>
      </c>
      <c r="P30" s="70">
        <f t="shared" si="2"/>
        <v>34</v>
      </c>
    </row>
    <row r="31" spans="1:16" x14ac:dyDescent="0.2">
      <c r="A31" s="112"/>
      <c r="B31" s="51" t="s">
        <v>19</v>
      </c>
      <c r="C31" s="70">
        <f t="shared" ref="C31:C36" si="3">SUM(D31:P31)</f>
        <v>10177</v>
      </c>
      <c r="D31" s="70">
        <v>21</v>
      </c>
      <c r="E31" s="70">
        <v>1</v>
      </c>
      <c r="F31" s="70">
        <v>3</v>
      </c>
      <c r="G31" s="70">
        <v>0</v>
      </c>
      <c r="H31" s="70">
        <v>767</v>
      </c>
      <c r="I31" s="70">
        <v>3787</v>
      </c>
      <c r="J31" s="70">
        <v>1793</v>
      </c>
      <c r="K31" s="70">
        <v>297</v>
      </c>
      <c r="L31" s="70">
        <v>971</v>
      </c>
      <c r="M31" s="70">
        <v>59</v>
      </c>
      <c r="N31" s="70">
        <v>1966</v>
      </c>
      <c r="O31" s="70">
        <v>486</v>
      </c>
      <c r="P31" s="70">
        <v>26</v>
      </c>
    </row>
    <row r="32" spans="1:16" x14ac:dyDescent="0.2">
      <c r="A32" s="112"/>
      <c r="B32" s="51" t="s">
        <v>78</v>
      </c>
      <c r="C32" s="70">
        <f t="shared" si="3"/>
        <v>593</v>
      </c>
      <c r="D32" s="70">
        <v>0</v>
      </c>
      <c r="E32" s="70">
        <v>1</v>
      </c>
      <c r="F32" s="70">
        <v>0</v>
      </c>
      <c r="G32" s="70">
        <v>0</v>
      </c>
      <c r="H32" s="70">
        <v>111</v>
      </c>
      <c r="I32" s="70">
        <v>214</v>
      </c>
      <c r="J32" s="70">
        <v>132</v>
      </c>
      <c r="K32" s="70">
        <v>24</v>
      </c>
      <c r="L32" s="70">
        <v>33</v>
      </c>
      <c r="M32" s="70">
        <v>0</v>
      </c>
      <c r="N32" s="70">
        <v>77</v>
      </c>
      <c r="O32" s="70">
        <v>0</v>
      </c>
      <c r="P32" s="70">
        <v>1</v>
      </c>
    </row>
    <row r="33" spans="1:16" x14ac:dyDescent="0.2">
      <c r="A33" s="112"/>
      <c r="B33" s="51" t="s">
        <v>75</v>
      </c>
      <c r="C33" s="70">
        <f t="shared" si="3"/>
        <v>405</v>
      </c>
      <c r="D33" s="70">
        <v>6</v>
      </c>
      <c r="E33" s="70">
        <v>0</v>
      </c>
      <c r="F33" s="70">
        <v>0</v>
      </c>
      <c r="G33" s="70">
        <v>0</v>
      </c>
      <c r="H33" s="70">
        <v>88</v>
      </c>
      <c r="I33" s="70">
        <v>105</v>
      </c>
      <c r="J33" s="70">
        <v>124</v>
      </c>
      <c r="K33" s="70">
        <v>0</v>
      </c>
      <c r="L33" s="70">
        <v>8</v>
      </c>
      <c r="M33" s="70">
        <v>0</v>
      </c>
      <c r="N33" s="70">
        <v>74</v>
      </c>
      <c r="O33" s="70">
        <v>0</v>
      </c>
      <c r="P33" s="70">
        <v>0</v>
      </c>
    </row>
    <row r="34" spans="1:16" x14ac:dyDescent="0.2">
      <c r="A34" s="112"/>
      <c r="B34" s="51" t="s">
        <v>16</v>
      </c>
      <c r="C34" s="70">
        <f t="shared" si="3"/>
        <v>1265</v>
      </c>
      <c r="D34" s="70">
        <v>210</v>
      </c>
      <c r="E34" s="70">
        <v>0</v>
      </c>
      <c r="F34" s="70">
        <v>1</v>
      </c>
      <c r="G34" s="70">
        <v>0</v>
      </c>
      <c r="H34" s="70">
        <v>115</v>
      </c>
      <c r="I34" s="70">
        <v>544</v>
      </c>
      <c r="J34" s="70">
        <v>190</v>
      </c>
      <c r="K34" s="70">
        <v>11</v>
      </c>
      <c r="L34" s="70">
        <v>30</v>
      </c>
      <c r="M34" s="70">
        <v>0</v>
      </c>
      <c r="N34" s="70">
        <v>160</v>
      </c>
      <c r="O34" s="70">
        <v>0</v>
      </c>
      <c r="P34" s="70">
        <v>4</v>
      </c>
    </row>
    <row r="35" spans="1:16" x14ac:dyDescent="0.2">
      <c r="A35" s="112"/>
      <c r="B35" s="51" t="s">
        <v>71</v>
      </c>
      <c r="C35" s="70">
        <f t="shared" si="3"/>
        <v>664</v>
      </c>
      <c r="D35" s="70">
        <v>78</v>
      </c>
      <c r="E35" s="70">
        <v>0</v>
      </c>
      <c r="F35" s="70">
        <v>0</v>
      </c>
      <c r="G35" s="70">
        <v>0</v>
      </c>
      <c r="H35" s="70">
        <v>84</v>
      </c>
      <c r="I35" s="70">
        <v>227</v>
      </c>
      <c r="J35" s="70">
        <v>194</v>
      </c>
      <c r="K35" s="70">
        <v>2</v>
      </c>
      <c r="L35" s="70">
        <v>8</v>
      </c>
      <c r="M35" s="70">
        <v>0</v>
      </c>
      <c r="N35" s="70">
        <v>69</v>
      </c>
      <c r="O35" s="70">
        <v>0</v>
      </c>
      <c r="P35" s="70">
        <v>2</v>
      </c>
    </row>
    <row r="36" spans="1:16" x14ac:dyDescent="0.2">
      <c r="A36" s="88"/>
      <c r="B36" s="51" t="s">
        <v>34</v>
      </c>
      <c r="C36" s="70">
        <f t="shared" si="3"/>
        <v>6</v>
      </c>
      <c r="D36" s="70">
        <v>1</v>
      </c>
      <c r="E36" s="70">
        <v>0</v>
      </c>
      <c r="F36" s="70">
        <v>0</v>
      </c>
      <c r="G36" s="70">
        <v>0</v>
      </c>
      <c r="H36" s="70">
        <v>0</v>
      </c>
      <c r="I36" s="70">
        <v>3</v>
      </c>
      <c r="J36" s="70">
        <v>0</v>
      </c>
      <c r="K36" s="70">
        <v>0</v>
      </c>
      <c r="L36" s="70">
        <v>0</v>
      </c>
      <c r="M36" s="70">
        <v>0</v>
      </c>
      <c r="N36" s="70">
        <v>1</v>
      </c>
      <c r="O36" s="70">
        <v>0</v>
      </c>
      <c r="P36" s="70">
        <v>1</v>
      </c>
    </row>
    <row r="37" spans="1:16" x14ac:dyDescent="0.2">
      <c r="A37" s="117" t="s">
        <v>13</v>
      </c>
      <c r="B37" s="51" t="s">
        <v>134</v>
      </c>
      <c r="C37" s="70">
        <v>13200</v>
      </c>
      <c r="D37" s="70">
        <v>217</v>
      </c>
      <c r="E37" s="70">
        <v>2</v>
      </c>
      <c r="F37" s="70">
        <v>4</v>
      </c>
      <c r="G37" s="70">
        <v>6</v>
      </c>
      <c r="H37" s="70">
        <v>1150</v>
      </c>
      <c r="I37" s="70">
        <v>4483</v>
      </c>
      <c r="J37" s="70">
        <v>2546</v>
      </c>
      <c r="K37" s="70">
        <v>319</v>
      </c>
      <c r="L37" s="70">
        <v>1004</v>
      </c>
      <c r="M37" s="70">
        <v>84</v>
      </c>
      <c r="N37" s="70">
        <v>2923</v>
      </c>
      <c r="O37" s="70">
        <v>435</v>
      </c>
      <c r="P37" s="70">
        <v>27</v>
      </c>
    </row>
    <row r="38" spans="1:16" x14ac:dyDescent="0.2">
      <c r="A38" s="117"/>
      <c r="B38" s="51" t="s">
        <v>19</v>
      </c>
      <c r="C38" s="70">
        <v>11134</v>
      </c>
      <c r="D38" s="70">
        <v>22</v>
      </c>
      <c r="E38" s="70">
        <v>2</v>
      </c>
      <c r="F38" s="70">
        <v>4</v>
      </c>
      <c r="G38" s="70">
        <v>4</v>
      </c>
      <c r="H38" s="70">
        <v>872</v>
      </c>
      <c r="I38" s="70">
        <v>3768</v>
      </c>
      <c r="J38" s="70">
        <v>2088</v>
      </c>
      <c r="K38" s="70">
        <v>293</v>
      </c>
      <c r="L38" s="70">
        <v>949</v>
      </c>
      <c r="M38" s="70">
        <v>84</v>
      </c>
      <c r="N38" s="70">
        <v>2591</v>
      </c>
      <c r="O38" s="70">
        <v>435</v>
      </c>
      <c r="P38" s="70">
        <v>22</v>
      </c>
    </row>
    <row r="39" spans="1:16" x14ac:dyDescent="0.2">
      <c r="A39" s="87" t="s">
        <v>3</v>
      </c>
      <c r="B39" s="51" t="s">
        <v>134</v>
      </c>
      <c r="C39" s="70">
        <f t="shared" ref="C39:P39" si="4">SUM(C40:C45)</f>
        <v>12545</v>
      </c>
      <c r="D39" s="70">
        <f t="shared" si="4"/>
        <v>275</v>
      </c>
      <c r="E39" s="70">
        <f t="shared" si="4"/>
        <v>1</v>
      </c>
      <c r="F39" s="70">
        <f t="shared" si="4"/>
        <v>6</v>
      </c>
      <c r="G39" s="70">
        <f t="shared" si="4"/>
        <v>1</v>
      </c>
      <c r="H39" s="70">
        <f t="shared" si="4"/>
        <v>1022</v>
      </c>
      <c r="I39" s="70">
        <f t="shared" si="4"/>
        <v>3915</v>
      </c>
      <c r="J39" s="70">
        <f t="shared" si="4"/>
        <v>2428</v>
      </c>
      <c r="K39" s="70">
        <f t="shared" si="4"/>
        <v>244</v>
      </c>
      <c r="L39" s="70">
        <f t="shared" si="4"/>
        <v>1084</v>
      </c>
      <c r="M39" s="70">
        <f t="shared" si="4"/>
        <v>35</v>
      </c>
      <c r="N39" s="70">
        <f t="shared" si="4"/>
        <v>3078</v>
      </c>
      <c r="O39" s="70">
        <f t="shared" si="4"/>
        <v>453</v>
      </c>
      <c r="P39" s="70">
        <f t="shared" si="4"/>
        <v>3</v>
      </c>
    </row>
    <row r="40" spans="1:16" x14ac:dyDescent="0.2">
      <c r="A40" s="112"/>
      <c r="B40" s="51" t="s">
        <v>19</v>
      </c>
      <c r="C40" s="70">
        <f>SUM(D40:P40)</f>
        <v>10059</v>
      </c>
      <c r="D40" s="70">
        <v>21</v>
      </c>
      <c r="E40" s="70">
        <v>1</v>
      </c>
      <c r="F40" s="70">
        <v>5</v>
      </c>
      <c r="G40" s="70">
        <v>1</v>
      </c>
      <c r="H40" s="70">
        <v>638</v>
      </c>
      <c r="I40" s="70">
        <v>3166</v>
      </c>
      <c r="J40" s="70">
        <v>1875</v>
      </c>
      <c r="K40" s="70">
        <v>210</v>
      </c>
      <c r="L40" s="70">
        <v>973</v>
      </c>
      <c r="M40" s="70">
        <v>34</v>
      </c>
      <c r="N40" s="70">
        <v>2680</v>
      </c>
      <c r="O40" s="70">
        <v>453</v>
      </c>
      <c r="P40" s="70">
        <v>2</v>
      </c>
    </row>
    <row r="41" spans="1:16" x14ac:dyDescent="0.2">
      <c r="A41" s="112"/>
      <c r="B41" s="51" t="s">
        <v>78</v>
      </c>
      <c r="C41" s="70">
        <f>SUM(D41:P41)</f>
        <v>562</v>
      </c>
      <c r="D41" s="70">
        <v>2</v>
      </c>
      <c r="E41" s="70">
        <v>0</v>
      </c>
      <c r="F41" s="70">
        <v>0</v>
      </c>
      <c r="G41" s="70">
        <v>0</v>
      </c>
      <c r="H41" s="70">
        <v>93</v>
      </c>
      <c r="I41" s="70">
        <v>199</v>
      </c>
      <c r="J41" s="70">
        <v>141</v>
      </c>
      <c r="K41" s="70">
        <v>10</v>
      </c>
      <c r="L41" s="70">
        <v>38</v>
      </c>
      <c r="M41" s="70">
        <v>1</v>
      </c>
      <c r="N41" s="70">
        <v>78</v>
      </c>
      <c r="O41" s="70">
        <v>0</v>
      </c>
      <c r="P41" s="70">
        <v>0</v>
      </c>
    </row>
    <row r="42" spans="1:16" x14ac:dyDescent="0.2">
      <c r="A42" s="112"/>
      <c r="B42" s="51" t="s">
        <v>75</v>
      </c>
      <c r="C42" s="70">
        <f>SUM(D42:P42)</f>
        <v>342</v>
      </c>
      <c r="D42" s="70">
        <v>8</v>
      </c>
      <c r="E42" s="70">
        <v>0</v>
      </c>
      <c r="F42" s="70">
        <v>0</v>
      </c>
      <c r="G42" s="70">
        <v>0</v>
      </c>
      <c r="H42" s="70">
        <v>77</v>
      </c>
      <c r="I42" s="70">
        <v>78</v>
      </c>
      <c r="J42" s="70">
        <v>97</v>
      </c>
      <c r="K42" s="70">
        <v>7</v>
      </c>
      <c r="L42" s="70">
        <v>8</v>
      </c>
      <c r="M42" s="70">
        <v>0</v>
      </c>
      <c r="N42" s="70">
        <v>67</v>
      </c>
      <c r="O42" s="70">
        <v>0</v>
      </c>
      <c r="P42" s="70">
        <v>0</v>
      </c>
    </row>
    <row r="43" spans="1:16" x14ac:dyDescent="0.2">
      <c r="A43" s="112"/>
      <c r="B43" s="51" t="s">
        <v>16</v>
      </c>
      <c r="C43" s="70">
        <f>SUM(D43:P43)</f>
        <v>820</v>
      </c>
      <c r="D43" s="70">
        <v>174</v>
      </c>
      <c r="E43" s="70">
        <v>0</v>
      </c>
      <c r="F43" s="70">
        <v>1</v>
      </c>
      <c r="G43" s="70">
        <v>0</v>
      </c>
      <c r="H43" s="70">
        <v>139</v>
      </c>
      <c r="I43" s="70">
        <v>98</v>
      </c>
      <c r="J43" s="70">
        <v>157</v>
      </c>
      <c r="K43" s="70">
        <v>15</v>
      </c>
      <c r="L43" s="70">
        <v>57</v>
      </c>
      <c r="M43" s="70">
        <v>0</v>
      </c>
      <c r="N43" s="70">
        <v>179</v>
      </c>
      <c r="O43" s="70">
        <v>0</v>
      </c>
      <c r="P43" s="70">
        <v>0</v>
      </c>
    </row>
    <row r="44" spans="1:16" x14ac:dyDescent="0.2">
      <c r="A44" s="112"/>
      <c r="B44" s="51" t="s">
        <v>71</v>
      </c>
      <c r="C44" s="70">
        <f>SUM(D44:P44)</f>
        <v>762</v>
      </c>
      <c r="D44" s="70">
        <v>70</v>
      </c>
      <c r="E44" s="70">
        <v>0</v>
      </c>
      <c r="F44" s="70">
        <v>0</v>
      </c>
      <c r="G44" s="70">
        <v>0</v>
      </c>
      <c r="H44" s="70">
        <v>75</v>
      </c>
      <c r="I44" s="70">
        <v>374</v>
      </c>
      <c r="J44" s="70">
        <v>158</v>
      </c>
      <c r="K44" s="70">
        <v>2</v>
      </c>
      <c r="L44" s="70">
        <v>8</v>
      </c>
      <c r="M44" s="70">
        <v>0</v>
      </c>
      <c r="N44" s="70">
        <v>74</v>
      </c>
      <c r="O44" s="70">
        <v>0</v>
      </c>
      <c r="P44" s="70">
        <v>1</v>
      </c>
    </row>
    <row r="45" spans="1:16" x14ac:dyDescent="0.2">
      <c r="A45" s="88"/>
      <c r="B45" s="51" t="s">
        <v>34</v>
      </c>
      <c r="C45" s="70">
        <v>0</v>
      </c>
      <c r="D45" s="70">
        <v>0</v>
      </c>
      <c r="E45" s="70">
        <v>0</v>
      </c>
      <c r="F45" s="70">
        <v>0</v>
      </c>
      <c r="G45" s="70">
        <v>0</v>
      </c>
      <c r="H45" s="70">
        <v>0</v>
      </c>
      <c r="I45" s="70">
        <v>0</v>
      </c>
      <c r="J45" s="70">
        <v>0</v>
      </c>
      <c r="K45" s="70">
        <v>0</v>
      </c>
      <c r="L45" s="70">
        <v>0</v>
      </c>
      <c r="M45" s="70">
        <v>0</v>
      </c>
      <c r="N45" s="70">
        <v>0</v>
      </c>
      <c r="O45" s="70">
        <v>0</v>
      </c>
      <c r="P45" s="70">
        <v>0</v>
      </c>
    </row>
    <row r="46" spans="1:16" x14ac:dyDescent="0.2">
      <c r="A46" s="87" t="s">
        <v>81</v>
      </c>
      <c r="B46" s="52" t="s">
        <v>134</v>
      </c>
      <c r="C46" s="71">
        <v>11298</v>
      </c>
      <c r="D46" s="71">
        <v>193</v>
      </c>
      <c r="E46" s="71">
        <v>5</v>
      </c>
      <c r="F46" s="71">
        <v>6</v>
      </c>
      <c r="G46" s="71">
        <v>0</v>
      </c>
      <c r="H46" s="71">
        <v>826</v>
      </c>
      <c r="I46" s="71">
        <v>3176</v>
      </c>
      <c r="J46" s="71">
        <v>2217</v>
      </c>
      <c r="K46" s="71">
        <v>258</v>
      </c>
      <c r="L46" s="71">
        <v>984</v>
      </c>
      <c r="M46" s="71">
        <v>45</v>
      </c>
      <c r="N46" s="71">
        <v>2922</v>
      </c>
      <c r="O46" s="71">
        <v>396</v>
      </c>
      <c r="P46" s="71">
        <v>270</v>
      </c>
    </row>
    <row r="47" spans="1:16" x14ac:dyDescent="0.2">
      <c r="A47" s="112"/>
      <c r="B47" s="51" t="s">
        <v>19</v>
      </c>
      <c r="C47" s="70">
        <v>9206</v>
      </c>
      <c r="D47" s="70">
        <v>13</v>
      </c>
      <c r="E47" s="70">
        <v>4</v>
      </c>
      <c r="F47" s="70">
        <v>4</v>
      </c>
      <c r="G47" s="70">
        <v>0</v>
      </c>
      <c r="H47" s="70">
        <v>532</v>
      </c>
      <c r="I47" s="70">
        <v>2661</v>
      </c>
      <c r="J47" s="70">
        <v>1787</v>
      </c>
      <c r="K47" s="70">
        <v>226</v>
      </c>
      <c r="L47" s="70">
        <v>899</v>
      </c>
      <c r="M47" s="70">
        <v>45</v>
      </c>
      <c r="N47" s="70">
        <v>2534</v>
      </c>
      <c r="O47" s="70">
        <v>396</v>
      </c>
      <c r="P47" s="70">
        <v>105</v>
      </c>
    </row>
    <row r="48" spans="1:16" x14ac:dyDescent="0.2">
      <c r="A48" s="112"/>
      <c r="B48" s="51" t="s">
        <v>78</v>
      </c>
      <c r="C48" s="70">
        <v>599</v>
      </c>
      <c r="D48" s="70">
        <v>3</v>
      </c>
      <c r="E48" s="70">
        <v>1</v>
      </c>
      <c r="F48" s="70">
        <v>1</v>
      </c>
      <c r="G48" s="70">
        <v>0</v>
      </c>
      <c r="H48" s="70">
        <v>98</v>
      </c>
      <c r="I48" s="70">
        <v>207</v>
      </c>
      <c r="J48" s="70">
        <v>134</v>
      </c>
      <c r="K48" s="70">
        <v>20</v>
      </c>
      <c r="L48" s="70">
        <v>41</v>
      </c>
      <c r="M48" s="70">
        <v>0</v>
      </c>
      <c r="N48" s="70">
        <v>93</v>
      </c>
      <c r="O48" s="70">
        <v>0</v>
      </c>
      <c r="P48" s="70">
        <v>1</v>
      </c>
    </row>
    <row r="49" spans="1:16" x14ac:dyDescent="0.2">
      <c r="A49" s="112"/>
      <c r="B49" s="51" t="s">
        <v>75</v>
      </c>
      <c r="C49" s="70">
        <v>206</v>
      </c>
      <c r="D49" s="70">
        <v>7</v>
      </c>
      <c r="E49" s="70">
        <v>0</v>
      </c>
      <c r="F49" s="70">
        <v>0</v>
      </c>
      <c r="G49" s="70">
        <v>0</v>
      </c>
      <c r="H49" s="70">
        <v>37</v>
      </c>
      <c r="I49" s="70">
        <v>36</v>
      </c>
      <c r="J49" s="70">
        <v>69</v>
      </c>
      <c r="K49" s="70">
        <v>4</v>
      </c>
      <c r="L49" s="70">
        <v>3</v>
      </c>
      <c r="M49" s="70">
        <v>0</v>
      </c>
      <c r="N49" s="70">
        <v>49</v>
      </c>
      <c r="O49" s="70">
        <v>0</v>
      </c>
      <c r="P49" s="70">
        <v>1</v>
      </c>
    </row>
    <row r="50" spans="1:16" x14ac:dyDescent="0.2">
      <c r="A50" s="112"/>
      <c r="B50" s="51" t="s">
        <v>16</v>
      </c>
      <c r="C50" s="70">
        <v>683</v>
      </c>
      <c r="D50" s="70">
        <v>119</v>
      </c>
      <c r="E50" s="70">
        <v>0</v>
      </c>
      <c r="F50" s="70">
        <v>1</v>
      </c>
      <c r="G50" s="70">
        <v>0</v>
      </c>
      <c r="H50" s="70">
        <v>117</v>
      </c>
      <c r="I50" s="70">
        <v>80</v>
      </c>
      <c r="J50" s="70">
        <v>120</v>
      </c>
      <c r="K50" s="70">
        <v>7</v>
      </c>
      <c r="L50" s="70">
        <v>39</v>
      </c>
      <c r="M50" s="70">
        <v>0</v>
      </c>
      <c r="N50" s="70">
        <v>180</v>
      </c>
      <c r="O50" s="70">
        <v>0</v>
      </c>
      <c r="P50" s="70">
        <v>20</v>
      </c>
    </row>
    <row r="51" spans="1:16" x14ac:dyDescent="0.2">
      <c r="A51" s="112"/>
      <c r="B51" s="51" t="s">
        <v>71</v>
      </c>
      <c r="C51" s="70">
        <v>338</v>
      </c>
      <c r="D51" s="70">
        <v>51</v>
      </c>
      <c r="E51" s="70">
        <v>0</v>
      </c>
      <c r="F51" s="70">
        <v>0</v>
      </c>
      <c r="G51" s="70">
        <v>0</v>
      </c>
      <c r="H51" s="70">
        <v>42</v>
      </c>
      <c r="I51" s="70">
        <v>74</v>
      </c>
      <c r="J51" s="70">
        <v>107</v>
      </c>
      <c r="K51" s="70">
        <v>1</v>
      </c>
      <c r="L51" s="70">
        <v>2</v>
      </c>
      <c r="M51" s="70">
        <v>0</v>
      </c>
      <c r="N51" s="70">
        <v>54</v>
      </c>
      <c r="O51" s="70">
        <v>0</v>
      </c>
      <c r="P51" s="70">
        <v>7</v>
      </c>
    </row>
    <row r="52" spans="1:16" x14ac:dyDescent="0.2">
      <c r="A52" s="88"/>
      <c r="B52" s="51" t="s">
        <v>34</v>
      </c>
      <c r="C52" s="70">
        <v>0</v>
      </c>
      <c r="D52" s="70">
        <v>0</v>
      </c>
      <c r="E52" s="70">
        <v>0</v>
      </c>
      <c r="F52" s="70">
        <v>0</v>
      </c>
      <c r="G52" s="70">
        <v>0</v>
      </c>
      <c r="H52" s="70">
        <v>0</v>
      </c>
      <c r="I52" s="70">
        <v>0</v>
      </c>
      <c r="J52" s="70">
        <v>0</v>
      </c>
      <c r="K52" s="70">
        <v>0</v>
      </c>
      <c r="L52" s="70">
        <v>0</v>
      </c>
      <c r="M52" s="70">
        <v>0</v>
      </c>
      <c r="N52" s="70">
        <v>0</v>
      </c>
      <c r="O52" s="70">
        <v>0</v>
      </c>
      <c r="P52" s="70">
        <v>0</v>
      </c>
    </row>
    <row r="53" spans="1:16" x14ac:dyDescent="0.2">
      <c r="A53" s="87" t="s">
        <v>225</v>
      </c>
      <c r="B53" s="52" t="s">
        <v>134</v>
      </c>
      <c r="C53" s="71">
        <v>10993</v>
      </c>
      <c r="D53" s="71">
        <v>185</v>
      </c>
      <c r="E53" s="71">
        <v>5</v>
      </c>
      <c r="F53" s="71">
        <v>6</v>
      </c>
      <c r="G53" s="71">
        <v>0</v>
      </c>
      <c r="H53" s="71">
        <v>803</v>
      </c>
      <c r="I53" s="71">
        <v>2993</v>
      </c>
      <c r="J53" s="71">
        <v>2057</v>
      </c>
      <c r="K53" s="71">
        <v>262</v>
      </c>
      <c r="L53" s="71">
        <v>941</v>
      </c>
      <c r="M53" s="71">
        <v>36</v>
      </c>
      <c r="N53" s="71">
        <v>3037</v>
      </c>
      <c r="O53" s="71">
        <v>354</v>
      </c>
      <c r="P53" s="71">
        <v>314</v>
      </c>
    </row>
    <row r="54" spans="1:16" x14ac:dyDescent="0.2">
      <c r="A54" s="112"/>
      <c r="B54" s="51" t="s">
        <v>19</v>
      </c>
      <c r="C54" s="70">
        <v>8963</v>
      </c>
      <c r="D54" s="70">
        <v>20</v>
      </c>
      <c r="E54" s="70">
        <v>5</v>
      </c>
      <c r="F54" s="70">
        <v>3</v>
      </c>
      <c r="G54" s="70">
        <v>0</v>
      </c>
      <c r="H54" s="70">
        <v>503</v>
      </c>
      <c r="I54" s="70">
        <v>2554</v>
      </c>
      <c r="J54" s="70">
        <v>1642</v>
      </c>
      <c r="K54" s="70">
        <v>225</v>
      </c>
      <c r="L54" s="70">
        <v>856</v>
      </c>
      <c r="M54" s="70">
        <v>35</v>
      </c>
      <c r="N54" s="70">
        <v>2621</v>
      </c>
      <c r="O54" s="70">
        <v>354</v>
      </c>
      <c r="P54" s="70">
        <v>145</v>
      </c>
    </row>
    <row r="55" spans="1:16" x14ac:dyDescent="0.2">
      <c r="A55" s="112"/>
      <c r="B55" s="51" t="s">
        <v>78</v>
      </c>
      <c r="C55" s="70">
        <v>566</v>
      </c>
      <c r="D55" s="70">
        <v>2</v>
      </c>
      <c r="E55" s="70">
        <v>0</v>
      </c>
      <c r="F55" s="70">
        <v>1</v>
      </c>
      <c r="G55" s="70">
        <v>0</v>
      </c>
      <c r="H55" s="70">
        <v>97</v>
      </c>
      <c r="I55" s="70">
        <v>185</v>
      </c>
      <c r="J55" s="70">
        <v>123</v>
      </c>
      <c r="K55" s="70">
        <v>21</v>
      </c>
      <c r="L55" s="70">
        <v>35</v>
      </c>
      <c r="M55" s="70">
        <v>0</v>
      </c>
      <c r="N55" s="70">
        <v>100</v>
      </c>
      <c r="O55" s="70">
        <v>0</v>
      </c>
      <c r="P55" s="70">
        <v>2</v>
      </c>
    </row>
    <row r="56" spans="1:16" x14ac:dyDescent="0.2">
      <c r="A56" s="112"/>
      <c r="B56" s="51" t="s">
        <v>75</v>
      </c>
      <c r="C56" s="70">
        <v>198</v>
      </c>
      <c r="D56" s="70">
        <v>8</v>
      </c>
      <c r="E56" s="70">
        <v>0</v>
      </c>
      <c r="F56" s="70">
        <v>0</v>
      </c>
      <c r="G56" s="70">
        <v>0</v>
      </c>
      <c r="H56" s="70">
        <v>30</v>
      </c>
      <c r="I56" s="70">
        <v>34</v>
      </c>
      <c r="J56" s="70">
        <v>60</v>
      </c>
      <c r="K56" s="70">
        <v>3</v>
      </c>
      <c r="L56" s="70">
        <v>5</v>
      </c>
      <c r="M56" s="70">
        <v>1</v>
      </c>
      <c r="N56" s="70">
        <v>54</v>
      </c>
      <c r="O56" s="70">
        <v>0</v>
      </c>
      <c r="P56" s="70">
        <v>3</v>
      </c>
    </row>
    <row r="57" spans="1:16" x14ac:dyDescent="0.2">
      <c r="A57" s="112"/>
      <c r="B57" s="51" t="s">
        <v>16</v>
      </c>
      <c r="C57" s="70">
        <v>719</v>
      </c>
      <c r="D57" s="70">
        <v>103</v>
      </c>
      <c r="E57" s="70">
        <v>0</v>
      </c>
      <c r="F57" s="70">
        <v>1</v>
      </c>
      <c r="G57" s="70">
        <v>0</v>
      </c>
      <c r="H57" s="70">
        <v>134</v>
      </c>
      <c r="I57" s="70">
        <v>52</v>
      </c>
      <c r="J57" s="70">
        <v>137</v>
      </c>
      <c r="K57" s="70">
        <v>12</v>
      </c>
      <c r="L57" s="70">
        <v>40</v>
      </c>
      <c r="M57" s="70">
        <v>0</v>
      </c>
      <c r="N57" s="70">
        <v>202</v>
      </c>
      <c r="O57" s="70">
        <v>0</v>
      </c>
      <c r="P57" s="70">
        <v>38</v>
      </c>
    </row>
    <row r="58" spans="1:16" x14ac:dyDescent="0.2">
      <c r="A58" s="112"/>
      <c r="B58" s="51" t="s">
        <v>71</v>
      </c>
      <c r="C58" s="70">
        <v>293</v>
      </c>
      <c r="D58" s="70">
        <v>52</v>
      </c>
      <c r="E58" s="70">
        <v>0</v>
      </c>
      <c r="F58" s="70">
        <v>1</v>
      </c>
      <c r="G58" s="70">
        <v>0</v>
      </c>
      <c r="H58" s="70">
        <v>39</v>
      </c>
      <c r="I58" s="70">
        <v>50</v>
      </c>
      <c r="J58" s="70">
        <v>93</v>
      </c>
      <c r="K58" s="70">
        <v>1</v>
      </c>
      <c r="L58" s="70">
        <v>3</v>
      </c>
      <c r="M58" s="70">
        <v>0</v>
      </c>
      <c r="N58" s="70">
        <v>46</v>
      </c>
      <c r="O58" s="70">
        <v>0</v>
      </c>
      <c r="P58" s="70">
        <v>8</v>
      </c>
    </row>
    <row r="59" spans="1:16" x14ac:dyDescent="0.2">
      <c r="A59" s="112"/>
      <c r="B59" s="51" t="s">
        <v>242</v>
      </c>
      <c r="C59" s="70">
        <v>125</v>
      </c>
      <c r="D59" s="70">
        <v>0</v>
      </c>
      <c r="E59" s="70">
        <v>0</v>
      </c>
      <c r="F59" s="70">
        <v>0</v>
      </c>
      <c r="G59" s="70">
        <v>0</v>
      </c>
      <c r="H59" s="70">
        <v>0</v>
      </c>
      <c r="I59" s="70">
        <v>116</v>
      </c>
      <c r="J59" s="70">
        <v>0</v>
      </c>
      <c r="K59" s="70">
        <v>0</v>
      </c>
      <c r="L59" s="70">
        <v>0</v>
      </c>
      <c r="M59" s="70">
        <v>0</v>
      </c>
      <c r="N59" s="70">
        <v>9</v>
      </c>
      <c r="O59" s="70">
        <v>0</v>
      </c>
      <c r="P59" s="70">
        <v>0</v>
      </c>
    </row>
    <row r="60" spans="1:16" x14ac:dyDescent="0.2">
      <c r="A60" s="88"/>
      <c r="B60" s="51" t="s">
        <v>34</v>
      </c>
      <c r="C60" s="70">
        <v>129</v>
      </c>
      <c r="D60" s="70">
        <v>0</v>
      </c>
      <c r="E60" s="70">
        <v>0</v>
      </c>
      <c r="F60" s="70">
        <v>0</v>
      </c>
      <c r="G60" s="70">
        <v>0</v>
      </c>
      <c r="H60" s="70">
        <v>0</v>
      </c>
      <c r="I60" s="70">
        <v>2</v>
      </c>
      <c r="J60" s="70">
        <v>2</v>
      </c>
      <c r="K60" s="70">
        <v>0</v>
      </c>
      <c r="L60" s="70">
        <v>2</v>
      </c>
      <c r="M60" s="70">
        <v>0</v>
      </c>
      <c r="N60" s="70">
        <v>5</v>
      </c>
      <c r="O60" s="70">
        <v>0</v>
      </c>
      <c r="P60" s="70">
        <v>118</v>
      </c>
    </row>
    <row r="61" spans="1:16" x14ac:dyDescent="0.2">
      <c r="A61" s="87" t="s">
        <v>249</v>
      </c>
      <c r="B61" s="52" t="s">
        <v>134</v>
      </c>
      <c r="C61" s="71">
        <v>10592</v>
      </c>
      <c r="D61" s="71">
        <v>157</v>
      </c>
      <c r="E61" s="71">
        <v>5</v>
      </c>
      <c r="F61" s="71">
        <v>1</v>
      </c>
      <c r="G61" s="71">
        <v>0</v>
      </c>
      <c r="H61" s="71">
        <v>830</v>
      </c>
      <c r="I61" s="71">
        <v>2858</v>
      </c>
      <c r="J61" s="71">
        <v>1765</v>
      </c>
      <c r="K61" s="71">
        <v>274</v>
      </c>
      <c r="L61" s="71">
        <v>936</v>
      </c>
      <c r="M61" s="71">
        <v>34</v>
      </c>
      <c r="N61" s="71">
        <v>1449</v>
      </c>
      <c r="O61" s="71">
        <v>331</v>
      </c>
      <c r="P61" s="71">
        <v>55</v>
      </c>
    </row>
    <row r="62" spans="1:16" x14ac:dyDescent="0.2">
      <c r="A62" s="112"/>
      <c r="B62" s="51" t="s">
        <v>19</v>
      </c>
      <c r="C62" s="70">
        <v>8858</v>
      </c>
      <c r="D62" s="70">
        <v>16</v>
      </c>
      <c r="E62" s="70">
        <v>5</v>
      </c>
      <c r="F62" s="70">
        <v>1</v>
      </c>
      <c r="G62" s="70">
        <v>0</v>
      </c>
      <c r="H62" s="70">
        <v>512</v>
      </c>
      <c r="I62" s="70">
        <v>2485</v>
      </c>
      <c r="J62" s="70">
        <v>1450</v>
      </c>
      <c r="K62" s="70">
        <v>229</v>
      </c>
      <c r="L62" s="70">
        <v>837</v>
      </c>
      <c r="M62" s="70">
        <v>34</v>
      </c>
      <c r="N62" s="70">
        <v>1149</v>
      </c>
      <c r="O62" s="70">
        <v>331</v>
      </c>
      <c r="P62" s="70">
        <v>32</v>
      </c>
    </row>
    <row r="63" spans="1:16" x14ac:dyDescent="0.2">
      <c r="A63" s="112"/>
      <c r="B63" s="51" t="s">
        <v>78</v>
      </c>
      <c r="C63" s="70">
        <v>582</v>
      </c>
      <c r="D63" s="70">
        <v>1</v>
      </c>
      <c r="E63" s="70">
        <v>0</v>
      </c>
      <c r="F63" s="70">
        <v>0</v>
      </c>
      <c r="G63" s="70">
        <v>0</v>
      </c>
      <c r="H63" s="70">
        <v>102</v>
      </c>
      <c r="I63" s="70">
        <v>183</v>
      </c>
      <c r="J63" s="70">
        <v>122</v>
      </c>
      <c r="K63" s="70">
        <v>27</v>
      </c>
      <c r="L63" s="70">
        <v>666</v>
      </c>
      <c r="M63" s="70">
        <v>0</v>
      </c>
      <c r="N63" s="70">
        <v>76</v>
      </c>
      <c r="O63" s="70">
        <v>0</v>
      </c>
      <c r="P63" s="70">
        <v>1</v>
      </c>
    </row>
    <row r="64" spans="1:16" x14ac:dyDescent="0.2">
      <c r="A64" s="112"/>
      <c r="B64" s="51" t="s">
        <v>75</v>
      </c>
      <c r="C64" s="70">
        <v>194</v>
      </c>
      <c r="D64" s="70">
        <v>7</v>
      </c>
      <c r="E64" s="70">
        <v>0</v>
      </c>
      <c r="F64" s="70">
        <v>0</v>
      </c>
      <c r="G64" s="70">
        <v>0</v>
      </c>
      <c r="H64" s="70">
        <v>43</v>
      </c>
      <c r="I64" s="70">
        <v>28</v>
      </c>
      <c r="J64" s="70">
        <v>35</v>
      </c>
      <c r="K64" s="70">
        <v>1</v>
      </c>
      <c r="L64" s="70">
        <v>45</v>
      </c>
      <c r="M64" s="70">
        <v>0</v>
      </c>
      <c r="N64" s="70">
        <v>51</v>
      </c>
      <c r="O64" s="70">
        <v>0</v>
      </c>
      <c r="P64" s="70">
        <v>0</v>
      </c>
    </row>
    <row r="65" spans="1:16" x14ac:dyDescent="0.2">
      <c r="A65" s="112"/>
      <c r="B65" s="51" t="s">
        <v>16</v>
      </c>
      <c r="C65" s="70">
        <v>578</v>
      </c>
      <c r="D65" s="70">
        <v>92</v>
      </c>
      <c r="E65" s="70">
        <v>0</v>
      </c>
      <c r="F65" s="70">
        <v>0</v>
      </c>
      <c r="G65" s="70">
        <v>0</v>
      </c>
      <c r="H65" s="70">
        <v>126</v>
      </c>
      <c r="I65" s="70">
        <v>46</v>
      </c>
      <c r="J65" s="70">
        <v>100</v>
      </c>
      <c r="K65" s="70">
        <v>13</v>
      </c>
      <c r="L65" s="70">
        <v>6</v>
      </c>
      <c r="M65" s="70">
        <v>0</v>
      </c>
      <c r="N65" s="70">
        <v>106</v>
      </c>
      <c r="O65" s="70">
        <v>0</v>
      </c>
      <c r="P65" s="70">
        <v>9</v>
      </c>
    </row>
    <row r="66" spans="1:16" x14ac:dyDescent="0.2">
      <c r="A66" s="112"/>
      <c r="B66" s="51" t="s">
        <v>71</v>
      </c>
      <c r="C66" s="70">
        <v>255</v>
      </c>
      <c r="D66" s="70">
        <v>41</v>
      </c>
      <c r="E66" s="70">
        <v>0</v>
      </c>
      <c r="F66" s="70">
        <v>0</v>
      </c>
      <c r="G66" s="70">
        <v>0</v>
      </c>
      <c r="H66" s="70">
        <v>44</v>
      </c>
      <c r="I66" s="70">
        <v>40</v>
      </c>
      <c r="J66" s="70">
        <v>55</v>
      </c>
      <c r="K66" s="70">
        <v>4</v>
      </c>
      <c r="L66" s="70">
        <v>37</v>
      </c>
      <c r="M66" s="70">
        <v>0</v>
      </c>
      <c r="N66" s="70">
        <v>48</v>
      </c>
      <c r="O66" s="70">
        <v>0</v>
      </c>
      <c r="P66" s="70">
        <v>2</v>
      </c>
    </row>
    <row r="67" spans="1:16" x14ac:dyDescent="0.2">
      <c r="A67" s="112"/>
      <c r="B67" s="51" t="s">
        <v>242</v>
      </c>
      <c r="C67" s="70">
        <v>71</v>
      </c>
      <c r="D67" s="70">
        <v>0</v>
      </c>
      <c r="E67" s="70">
        <v>0</v>
      </c>
      <c r="F67" s="70">
        <v>0</v>
      </c>
      <c r="G67" s="70">
        <v>0</v>
      </c>
      <c r="H67" s="70">
        <v>0</v>
      </c>
      <c r="I67" s="70">
        <v>61</v>
      </c>
      <c r="J67" s="70">
        <v>3</v>
      </c>
      <c r="K67" s="70">
        <v>0</v>
      </c>
      <c r="L67" s="70">
        <v>3</v>
      </c>
      <c r="M67" s="70">
        <v>0</v>
      </c>
      <c r="N67" s="70">
        <v>10</v>
      </c>
      <c r="O67" s="70">
        <v>0</v>
      </c>
      <c r="P67" s="70">
        <v>0</v>
      </c>
    </row>
    <row r="68" spans="1:16" x14ac:dyDescent="0.2">
      <c r="A68" s="88"/>
      <c r="B68" s="51" t="s">
        <v>34</v>
      </c>
      <c r="C68" s="70">
        <v>54</v>
      </c>
      <c r="D68" s="70">
        <v>0</v>
      </c>
      <c r="E68" s="70">
        <v>0</v>
      </c>
      <c r="F68" s="70">
        <v>0</v>
      </c>
      <c r="G68" s="70">
        <v>0</v>
      </c>
      <c r="H68" s="70">
        <v>3</v>
      </c>
      <c r="I68" s="70">
        <v>15</v>
      </c>
      <c r="J68" s="70">
        <v>0</v>
      </c>
      <c r="K68" s="70">
        <v>0</v>
      </c>
      <c r="L68" s="70">
        <v>8</v>
      </c>
      <c r="M68" s="70">
        <v>0</v>
      </c>
      <c r="N68" s="70">
        <v>8</v>
      </c>
      <c r="O68" s="70">
        <v>0</v>
      </c>
      <c r="P68" s="70">
        <v>11</v>
      </c>
    </row>
    <row r="69" spans="1:16" x14ac:dyDescent="0.2">
      <c r="A69" s="1" t="s">
        <v>55</v>
      </c>
    </row>
  </sheetData>
  <mergeCells count="11">
    <mergeCell ref="A39:A45"/>
    <mergeCell ref="A46:A52"/>
    <mergeCell ref="A53:A60"/>
    <mergeCell ref="A61:A68"/>
    <mergeCell ref="A3:A7"/>
    <mergeCell ref="A8:A12"/>
    <mergeCell ref="A13:A17"/>
    <mergeCell ref="A18:A22"/>
    <mergeCell ref="A37:A38"/>
    <mergeCell ref="A23:A29"/>
    <mergeCell ref="A30:A36"/>
  </mergeCells>
  <phoneticPr fontId="3"/>
  <pageMargins left="0.39370078740157483" right="0.39370078740157483" top="0.39370078740157483" bottom="0.39370078740157483" header="0" footer="0"/>
  <pageSetup paperSize="9"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国勢調査人口</vt:lpstr>
      <vt:lpstr>人口動態</vt:lpstr>
      <vt:lpstr>地区別人口</vt:lpstr>
      <vt:lpstr>労働力状態・年令３区分人口</vt:lpstr>
      <vt:lpstr>年令階級別人口</vt:lpstr>
      <vt:lpstr>産業別就業者数</vt:lpstr>
      <vt:lpstr>産業・従業上の地位別就業者数</vt:lpstr>
      <vt:lpstr>国勢調査人口!Print_Area</vt:lpstr>
      <vt:lpstr>産業・従業上の地位別就業者数!Print_Area</vt:lpstr>
      <vt:lpstr>産業別就業者数!Print_Area</vt:lpstr>
      <vt:lpstr>人口動態!Print_Area</vt:lpstr>
      <vt:lpstr>労働力状態・年令３区分人口!Print_Area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圓石　雄二</dc:creator>
  <cp:lastModifiedBy>小田</cp:lastModifiedBy>
  <cp:lastPrinted>2024-04-19T07:33:17Z</cp:lastPrinted>
  <dcterms:created xsi:type="dcterms:W3CDTF">1997-01-08T22:48:59Z</dcterms:created>
  <dcterms:modified xsi:type="dcterms:W3CDTF">2025-05-10T02:58:10Z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3.1.4.0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2025-04-11T01:42:46Z</vt:filetime>
  </property>
</Properties>
</file>